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15"/>
  <workbookPr filterPrivacy="1"/>
  <xr:revisionPtr revIDLastSave="0" documentId="13_ncr:1_{6A547F61-6F65-7D43-8591-3E6C4217FCF5}" xr6:coauthVersionLast="47" xr6:coauthVersionMax="47" xr10:uidLastSave="{00000000-0000-0000-0000-000000000000}"/>
  <bookViews>
    <workbookView xWindow="0" yWindow="500" windowWidth="25600" windowHeight="14500" xr2:uid="{00000000-000D-0000-FFFF-FFFF00000000}"/>
  </bookViews>
  <sheets>
    <sheet name="Кальк.планир. по 6м2024 на 2024" sheetId="21" r:id="rId1"/>
    <sheet name="Кальк.планир. по 9м2024 на 2025" sheetId="19" r:id="rId2"/>
  </sheet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9" i="21" l="1"/>
  <c r="G40" i="21"/>
  <c r="G41" i="21"/>
  <c r="G38" i="21"/>
  <c r="D41" i="21"/>
  <c r="D38" i="21"/>
  <c r="D39" i="21"/>
  <c r="D40" i="21"/>
  <c r="D33" i="21"/>
  <c r="G8" i="21"/>
  <c r="E18" i="21" s="1"/>
  <c r="G33" i="21" l="1"/>
  <c r="G42" i="21"/>
  <c r="D42" i="21"/>
  <c r="D18" i="21"/>
  <c r="M8" i="21"/>
  <c r="O8" i="21" s="1"/>
  <c r="K16" i="21"/>
  <c r="L16" i="21"/>
  <c r="U16" i="21"/>
  <c r="V16" i="21"/>
  <c r="G19" i="19"/>
  <c r="D35" i="19" s="1"/>
  <c r="G20" i="19"/>
  <c r="D36" i="19" s="1"/>
  <c r="G21" i="19"/>
  <c r="D37" i="19" s="1"/>
  <c r="G22" i="19"/>
  <c r="D38" i="19" s="1"/>
  <c r="G9" i="21"/>
  <c r="G10" i="21"/>
  <c r="G11" i="21"/>
  <c r="G12" i="21"/>
  <c r="G13" i="21"/>
  <c r="G14" i="21"/>
  <c r="G13" i="19"/>
  <c r="M13" i="19" s="1"/>
  <c r="G30" i="19"/>
  <c r="G29" i="19"/>
  <c r="G28" i="19"/>
  <c r="G27" i="19"/>
  <c r="V16" i="19"/>
  <c r="U16" i="19"/>
  <c r="L16" i="19"/>
  <c r="K16" i="19"/>
  <c r="G14" i="19"/>
  <c r="M14" i="19" s="1"/>
  <c r="O14" i="19" s="1"/>
  <c r="G12" i="19"/>
  <c r="N12" i="19" s="1"/>
  <c r="G11" i="19"/>
  <c r="M11" i="19" s="1"/>
  <c r="G10" i="19"/>
  <c r="M10" i="19" s="1"/>
  <c r="G9" i="19"/>
  <c r="N9" i="19" s="1"/>
  <c r="G8" i="19"/>
  <c r="N8" i="19" s="1"/>
  <c r="X8" i="19" s="1"/>
  <c r="G38" i="19" l="1"/>
  <c r="M10" i="21"/>
  <c r="W10" i="21" s="1"/>
  <c r="AA10" i="21" s="1"/>
  <c r="D20" i="21"/>
  <c r="E20" i="21"/>
  <c r="M11" i="21"/>
  <c r="Q11" i="21" s="1"/>
  <c r="D21" i="21"/>
  <c r="E21" i="21"/>
  <c r="M9" i="21"/>
  <c r="O9" i="21" s="1"/>
  <c r="Y9" i="21" s="1"/>
  <c r="D19" i="21"/>
  <c r="E19" i="21"/>
  <c r="M14" i="21"/>
  <c r="W14" i="21" s="1"/>
  <c r="AA14" i="21" s="1"/>
  <c r="D24" i="21"/>
  <c r="E24" i="21"/>
  <c r="N12" i="21"/>
  <c r="X12" i="21" s="1"/>
  <c r="AB12" i="21" s="1"/>
  <c r="D22" i="21"/>
  <c r="E22" i="21"/>
  <c r="M13" i="21"/>
  <c r="W13" i="21" s="1"/>
  <c r="AA13" i="21" s="1"/>
  <c r="E23" i="21"/>
  <c r="D23" i="21"/>
  <c r="N8" i="21"/>
  <c r="P8" i="21" s="1"/>
  <c r="M12" i="21"/>
  <c r="W12" i="21" s="1"/>
  <c r="AA12" i="21" s="1"/>
  <c r="W8" i="21"/>
  <c r="Q8" i="21"/>
  <c r="N14" i="21"/>
  <c r="N13" i="21"/>
  <c r="N11" i="21"/>
  <c r="N10" i="21"/>
  <c r="P10" i="21" s="1"/>
  <c r="N9" i="21"/>
  <c r="M8" i="19"/>
  <c r="O8" i="19" s="1"/>
  <c r="Y8" i="19" s="1"/>
  <c r="N14" i="19"/>
  <c r="X14" i="19" s="1"/>
  <c r="AB14" i="19" s="1"/>
  <c r="N13" i="19"/>
  <c r="R13" i="19" s="1"/>
  <c r="G36" i="19"/>
  <c r="D45" i="19"/>
  <c r="D47" i="19" s="1"/>
  <c r="G47" i="19" s="1"/>
  <c r="R12" i="19"/>
  <c r="X12" i="19"/>
  <c r="AB12" i="19" s="1"/>
  <c r="P12" i="19"/>
  <c r="W13" i="19"/>
  <c r="AA13" i="19" s="1"/>
  <c r="Q13" i="19"/>
  <c r="O13" i="19"/>
  <c r="G35" i="19"/>
  <c r="D44" i="19"/>
  <c r="D39" i="19"/>
  <c r="R9" i="19"/>
  <c r="P9" i="19"/>
  <c r="X9" i="19"/>
  <c r="AB9" i="19" s="1"/>
  <c r="S14" i="19"/>
  <c r="Y14" i="19"/>
  <c r="AC14" i="19" s="1"/>
  <c r="Q10" i="19"/>
  <c r="W10" i="19"/>
  <c r="AA10" i="19" s="1"/>
  <c r="O10" i="19"/>
  <c r="W11" i="19"/>
  <c r="AA11" i="19" s="1"/>
  <c r="O11" i="19"/>
  <c r="Q11" i="19"/>
  <c r="G37" i="19"/>
  <c r="R8" i="19"/>
  <c r="N11" i="19"/>
  <c r="M12" i="19"/>
  <c r="M9" i="19"/>
  <c r="N10" i="19"/>
  <c r="Q14" i="19"/>
  <c r="W14" i="19"/>
  <c r="AA14" i="19" s="1"/>
  <c r="P8" i="19"/>
  <c r="P12" i="21" l="1"/>
  <c r="E30" i="21"/>
  <c r="H30" i="21" s="1"/>
  <c r="I30" i="21" s="1"/>
  <c r="I47" i="21" s="1"/>
  <c r="Q10" i="21"/>
  <c r="E29" i="21"/>
  <c r="F29" i="21" s="1"/>
  <c r="F46" i="21" s="1"/>
  <c r="O10" i="21"/>
  <c r="S10" i="21" s="1"/>
  <c r="O11" i="21"/>
  <c r="Y11" i="21" s="1"/>
  <c r="AC11" i="21" s="1"/>
  <c r="O14" i="21"/>
  <c r="S14" i="21" s="1"/>
  <c r="Q9" i="21"/>
  <c r="W11" i="21"/>
  <c r="AA11" i="21" s="1"/>
  <c r="Q14" i="21"/>
  <c r="W9" i="21"/>
  <c r="AA9" i="21" s="1"/>
  <c r="Q13" i="21"/>
  <c r="R12" i="21"/>
  <c r="O13" i="21"/>
  <c r="Y13" i="21" s="1"/>
  <c r="AC13" i="21" s="1"/>
  <c r="O12" i="21"/>
  <c r="S12" i="21" s="1"/>
  <c r="R9" i="21"/>
  <c r="X9" i="21"/>
  <c r="AB9" i="21" s="1"/>
  <c r="M16" i="21"/>
  <c r="G45" i="19"/>
  <c r="M16" i="19"/>
  <c r="E35" i="19" s="1"/>
  <c r="S8" i="19"/>
  <c r="R14" i="19"/>
  <c r="Q12" i="21"/>
  <c r="T12" i="21"/>
  <c r="Z12" i="21"/>
  <c r="AD12" i="21" s="1"/>
  <c r="S8" i="21"/>
  <c r="Y8" i="21"/>
  <c r="X10" i="21"/>
  <c r="AB10" i="21" s="1"/>
  <c r="R10" i="21"/>
  <c r="R11" i="21"/>
  <c r="X11" i="21"/>
  <c r="AB11" i="21" s="1"/>
  <c r="P11" i="21"/>
  <c r="X13" i="21"/>
  <c r="AB13" i="21" s="1"/>
  <c r="R13" i="21"/>
  <c r="P13" i="21"/>
  <c r="AC9" i="21"/>
  <c r="S9" i="21"/>
  <c r="P9" i="21"/>
  <c r="R14" i="21"/>
  <c r="X14" i="21"/>
  <c r="AB14" i="21" s="1"/>
  <c r="P14" i="21"/>
  <c r="AA8" i="21"/>
  <c r="R8" i="21"/>
  <c r="X8" i="21"/>
  <c r="N16" i="21"/>
  <c r="W8" i="19"/>
  <c r="AA8" i="19" s="1"/>
  <c r="Q8" i="19"/>
  <c r="P13" i="19"/>
  <c r="Z13" i="19" s="1"/>
  <c r="AD13" i="19" s="1"/>
  <c r="X13" i="19"/>
  <c r="AB13" i="19" s="1"/>
  <c r="P14" i="19"/>
  <c r="Z14" i="19" s="1"/>
  <c r="AD14" i="19" s="1"/>
  <c r="Z9" i="19"/>
  <c r="AD9" i="19" s="1"/>
  <c r="T9" i="19"/>
  <c r="S10" i="19"/>
  <c r="Y10" i="19"/>
  <c r="AC10" i="19" s="1"/>
  <c r="AC8" i="19"/>
  <c r="G44" i="19"/>
  <c r="AB8" i="19"/>
  <c r="O9" i="19"/>
  <c r="Q9" i="19"/>
  <c r="W9" i="19"/>
  <c r="AA9" i="19" s="1"/>
  <c r="T8" i="19"/>
  <c r="Z8" i="19"/>
  <c r="O12" i="19"/>
  <c r="W12" i="19"/>
  <c r="AA12" i="19" s="1"/>
  <c r="Q12" i="19"/>
  <c r="G39" i="19"/>
  <c r="T12" i="19"/>
  <c r="Z12" i="19"/>
  <c r="AD12" i="19" s="1"/>
  <c r="R10" i="19"/>
  <c r="P10" i="19"/>
  <c r="X10" i="19"/>
  <c r="AB10" i="19" s="1"/>
  <c r="Y11" i="19"/>
  <c r="AC11" i="19" s="1"/>
  <c r="S11" i="19"/>
  <c r="P11" i="19"/>
  <c r="X11" i="19"/>
  <c r="AB11" i="19" s="1"/>
  <c r="R11" i="19"/>
  <c r="N16" i="19"/>
  <c r="E36" i="19" s="1"/>
  <c r="D46" i="19"/>
  <c r="G46" i="19" s="1"/>
  <c r="Y13" i="19"/>
  <c r="AC13" i="19" s="1"/>
  <c r="S13" i="19"/>
  <c r="Y10" i="21" l="1"/>
  <c r="AC10" i="21" s="1"/>
  <c r="H36" i="19"/>
  <c r="I53" i="19" s="1"/>
  <c r="F53" i="19"/>
  <c r="H35" i="19"/>
  <c r="I52" i="19" s="1"/>
  <c r="F52" i="19"/>
  <c r="S11" i="21"/>
  <c r="E31" i="21"/>
  <c r="H31" i="21" s="1"/>
  <c r="I31" i="21" s="1"/>
  <c r="I48" i="21" s="1"/>
  <c r="H29" i="21"/>
  <c r="I29" i="21" s="1"/>
  <c r="I46" i="21" s="1"/>
  <c r="E38" i="21"/>
  <c r="F38" i="21" s="1"/>
  <c r="F55" i="21" s="1"/>
  <c r="E39" i="21"/>
  <c r="F39" i="21" s="1"/>
  <c r="F56" i="21" s="1"/>
  <c r="E32" i="21"/>
  <c r="E41" i="21" s="1"/>
  <c r="H41" i="21" s="1"/>
  <c r="I41" i="21" s="1"/>
  <c r="I58" i="21" s="1"/>
  <c r="AA16" i="21"/>
  <c r="W16" i="21"/>
  <c r="Y14" i="21"/>
  <c r="AC14" i="21" s="1"/>
  <c r="O16" i="21"/>
  <c r="S13" i="21"/>
  <c r="S16" i="21" s="1"/>
  <c r="Y12" i="21"/>
  <c r="AC12" i="21" s="1"/>
  <c r="Q16" i="21"/>
  <c r="T14" i="19"/>
  <c r="Q16" i="19"/>
  <c r="E44" i="19" s="1"/>
  <c r="R16" i="21"/>
  <c r="T13" i="21"/>
  <c r="Z13" i="21"/>
  <c r="AD13" i="21" s="1"/>
  <c r="T9" i="21"/>
  <c r="Z9" i="21"/>
  <c r="AD9" i="21" s="1"/>
  <c r="AC8" i="21"/>
  <c r="T10" i="21"/>
  <c r="Z10" i="21"/>
  <c r="AD10" i="21" s="1"/>
  <c r="T11" i="21"/>
  <c r="Z11" i="21"/>
  <c r="AD11" i="21" s="1"/>
  <c r="T8" i="21"/>
  <c r="Z8" i="21"/>
  <c r="P16" i="21"/>
  <c r="T14" i="21"/>
  <c r="Z14" i="21"/>
  <c r="AD14" i="21" s="1"/>
  <c r="X16" i="21"/>
  <c r="AB8" i="21"/>
  <c r="AB16" i="21" s="1"/>
  <c r="T13" i="19"/>
  <c r="P16" i="19"/>
  <c r="E38" i="19" s="1"/>
  <c r="W16" i="19"/>
  <c r="F35" i="19" s="1"/>
  <c r="I35" i="19" s="1"/>
  <c r="AA16" i="19"/>
  <c r="F44" i="19" s="1"/>
  <c r="I44" i="19" s="1"/>
  <c r="R16" i="19"/>
  <c r="AD8" i="19"/>
  <c r="D48" i="19"/>
  <c r="Z11" i="19"/>
  <c r="AD11" i="19" s="1"/>
  <c r="T11" i="19"/>
  <c r="G48" i="19"/>
  <c r="S9" i="19"/>
  <c r="Y9" i="19"/>
  <c r="O16" i="19"/>
  <c r="E37" i="19" s="1"/>
  <c r="AB16" i="19"/>
  <c r="F45" i="19" s="1"/>
  <c r="Z10" i="19"/>
  <c r="AD10" i="19" s="1"/>
  <c r="T10" i="19"/>
  <c r="Y12" i="19"/>
  <c r="AC12" i="19" s="1"/>
  <c r="S12" i="19"/>
  <c r="X16" i="19"/>
  <c r="F36" i="19" s="1"/>
  <c r="I36" i="19" s="1"/>
  <c r="H38" i="19" l="1"/>
  <c r="I55" i="19" s="1"/>
  <c r="F55" i="19"/>
  <c r="H44" i="19"/>
  <c r="I61" i="19" s="1"/>
  <c r="F61" i="19"/>
  <c r="I45" i="19"/>
  <c r="H37" i="19"/>
  <c r="I54" i="19" s="1"/>
  <c r="I56" i="19" s="1"/>
  <c r="F54" i="19"/>
  <c r="F56" i="19" s="1"/>
  <c r="E45" i="19"/>
  <c r="H38" i="21"/>
  <c r="I38" i="21" s="1"/>
  <c r="I55" i="21" s="1"/>
  <c r="F31" i="21"/>
  <c r="F48" i="21" s="1"/>
  <c r="E40" i="21"/>
  <c r="H40" i="21" s="1"/>
  <c r="I40" i="21" s="1"/>
  <c r="I57" i="21" s="1"/>
  <c r="F41" i="21"/>
  <c r="F58" i="21" s="1"/>
  <c r="H39" i="21"/>
  <c r="I39" i="21" s="1"/>
  <c r="I56" i="21" s="1"/>
  <c r="H32" i="21"/>
  <c r="F32" i="21"/>
  <c r="F49" i="21" s="1"/>
  <c r="F30" i="21"/>
  <c r="F47" i="21" s="1"/>
  <c r="E33" i="21"/>
  <c r="AC16" i="21"/>
  <c r="Y16" i="21"/>
  <c r="T16" i="19"/>
  <c r="E47" i="19" s="1"/>
  <c r="AD8" i="21"/>
  <c r="AD16" i="21" s="1"/>
  <c r="Z16" i="21"/>
  <c r="T16" i="21"/>
  <c r="E39" i="19"/>
  <c r="AD16" i="19"/>
  <c r="F47" i="19" s="1"/>
  <c r="Z16" i="19"/>
  <c r="F38" i="19" s="1"/>
  <c r="I38" i="19" s="1"/>
  <c r="AC9" i="19"/>
  <c r="AC16" i="19" s="1"/>
  <c r="F46" i="19" s="1"/>
  <c r="Y16" i="19"/>
  <c r="F37" i="19" s="1"/>
  <c r="I37" i="19" s="1"/>
  <c r="S16" i="19"/>
  <c r="E46" i="19" s="1"/>
  <c r="F63" i="19" s="1"/>
  <c r="H39" i="19" l="1"/>
  <c r="H45" i="19"/>
  <c r="I62" i="19" s="1"/>
  <c r="F62" i="19"/>
  <c r="H47" i="19"/>
  <c r="I64" i="19" s="1"/>
  <c r="F64" i="19"/>
  <c r="F65" i="19" s="1"/>
  <c r="I46" i="19"/>
  <c r="I47" i="19"/>
  <c r="F40" i="21"/>
  <c r="F57" i="21" s="1"/>
  <c r="F59" i="21" s="1"/>
  <c r="E42" i="21"/>
  <c r="I59" i="21"/>
  <c r="H42" i="21"/>
  <c r="I42" i="21"/>
  <c r="F50" i="21"/>
  <c r="F33" i="21"/>
  <c r="I32" i="21"/>
  <c r="H33" i="21"/>
  <c r="I39" i="19"/>
  <c r="F48" i="19"/>
  <c r="F39" i="19"/>
  <c r="H46" i="19"/>
  <c r="E48" i="19"/>
  <c r="I48" i="19" l="1"/>
  <c r="H48" i="19"/>
  <c r="I63" i="19"/>
  <c r="I65" i="19" s="1"/>
  <c r="F42" i="21"/>
  <c r="I49" i="21"/>
  <c r="I50" i="21" s="1"/>
  <c r="I33" i="21"/>
</calcChain>
</file>

<file path=xl/sharedStrings.xml><?xml version="1.0" encoding="utf-8"?>
<sst xmlns="http://schemas.openxmlformats.org/spreadsheetml/2006/main" count="323" uniqueCount="114">
  <si>
    <t>Итого</t>
  </si>
  <si>
    <t>Номер КСГ</t>
  </si>
  <si>
    <t>-</t>
  </si>
  <si>
    <t>1.1</t>
  </si>
  <si>
    <t>2.1</t>
  </si>
  <si>
    <t>2.2</t>
  </si>
  <si>
    <t>2.3</t>
  </si>
  <si>
    <t>2.4</t>
  </si>
  <si>
    <t>3.1</t>
  </si>
  <si>
    <t>3.2</t>
  </si>
  <si>
    <t>3.3</t>
  </si>
  <si>
    <t>3.4</t>
  </si>
  <si>
    <t>Наименование способа оплаты медицинской помощи (КСГ)</t>
  </si>
  <si>
    <t>1.3</t>
  </si>
  <si>
    <t>1.4</t>
  </si>
  <si>
    <t>Объем предоставления медицинской помощи, который следует запланировать, кол-во страховых случаев (приложение 1)</t>
  </si>
  <si>
    <t>Объем финансового обеспечения медицинской помощи, который следует запланировать, рублей (приложение 2)</t>
  </si>
  <si>
    <t>Блок 1. Ретроспективный анализ потребности населения субъекта РФ в оказании медицинской помощи</t>
  </si>
  <si>
    <t>Расчетный показатель</t>
  </si>
  <si>
    <t>№ п/п</t>
  </si>
  <si>
    <t>st36.025</t>
  </si>
  <si>
    <t>st36.026</t>
  </si>
  <si>
    <t>ds36.012</t>
  </si>
  <si>
    <t>ds36.013</t>
  </si>
  <si>
    <t>1.2.</t>
  </si>
  <si>
    <t>1.5</t>
  </si>
  <si>
    <t>1.6</t>
  </si>
  <si>
    <t>1.7</t>
  </si>
  <si>
    <t>план medium</t>
  </si>
  <si>
    <t>план minimum</t>
  </si>
  <si>
    <t>план maximum</t>
  </si>
  <si>
    <t>Диагноз, установленный при рождении ребенка (по МКБ-10)</t>
  </si>
  <si>
    <t>количество детей в субъекте РФ с установленными диагнозами (один ребенок учитывается только один раз с приоритетом его отнесения в группу диагнозов наиболее верхнего расположения)</t>
  </si>
  <si>
    <t>рожденных в 2025 году (расчетный показатель)</t>
  </si>
  <si>
    <t>st36.025 - проведение иммунизации против респираторно-синцитиальной вирусной инфекции (уровень 1)</t>
  </si>
  <si>
    <t>st36.026 - проведение иммунизации против респираторно-синцитиальной вирусной инфекции (уровень 2)</t>
  </si>
  <si>
    <t>ds36.012 - проведение иммунизации против респираторно-синцитиальной вирусной инфекции (уровень 1)</t>
  </si>
  <si>
    <t>ds36.013 - проведение иммунизации против респираторно-синцитиальной вирусной инфекции (уровень 2)</t>
  </si>
  <si>
    <t>P27.1 - бронхолегочная дисплазия, возникшая в перинатальном периоде</t>
  </si>
  <si>
    <t>D80 - D84 - отдельные нарушения, вовлекающие иммунный механизм (иммунодефициты)</t>
  </si>
  <si>
    <t>G70 - G73 - болезни нервно-мышечного синапса и мышц</t>
  </si>
  <si>
    <t>E84 - кистозный фиброз</t>
  </si>
  <si>
    <t>Наименование клинико-статистической группы</t>
  </si>
  <si>
    <t>рожденных с октября 2022 по декабрь 2022 года</t>
  </si>
  <si>
    <t>рожденных в 2023 году</t>
  </si>
  <si>
    <t>рожденных с января 2024 по сентябрь 2024 года</t>
  </si>
  <si>
    <t>в 2022 году</t>
  </si>
  <si>
    <t>Количество страховых случаев для оплаты медицинской помощи по ОМС, штук</t>
  </si>
  <si>
    <t>в 2023 году</t>
  </si>
  <si>
    <t>с октября по декабрь 2022 года</t>
  </si>
  <si>
    <t>с января по сентябрь 2024 года</t>
  </si>
  <si>
    <t>в 2025 году (расчетный показатель по темпам 2023-2024 годов)</t>
  </si>
  <si>
    <t>Блок 2. Ретроспективный анализ частоты применения схем КСГ</t>
  </si>
  <si>
    <t>Блок 3. Ретроспективный анализ стоимости примененных КСГ</t>
  </si>
  <si>
    <t>в 2024 году</t>
  </si>
  <si>
    <t>Планирование объемов госпитализаций и денежных средств для оказания медицинской помощи при РСВ-инфекции</t>
  </si>
  <si>
    <t>Используются данные из реестров счетов, поданных по ОМС на оплату в страховых медицинские организации / территориальные фонды ОМС. При отсутствии таких данных возможно использовать приблизительные показатели</t>
  </si>
  <si>
    <t>Используются данные из реестров счетов, поданных по ОМС на оплату в страховых медицинские организации / территориальные фонды ОМС. При отсутствии таких данных возможно использовать приблизительные показатели (с учетом поправочных коэффициентов, равных 1)</t>
  </si>
  <si>
    <t>Примечание</t>
  </si>
  <si>
    <t>4.1</t>
  </si>
  <si>
    <t>4.2</t>
  </si>
  <si>
    <t>4.3</t>
  </si>
  <si>
    <t>4.4</t>
  </si>
  <si>
    <t>Средняя стоимость 1 КСГ, рублей</t>
  </si>
  <si>
    <t>1 уровень</t>
  </si>
  <si>
    <t>2 уровень</t>
  </si>
  <si>
    <t>равные доли ДС и КС</t>
  </si>
  <si>
    <t>преобладание ДС</t>
  </si>
  <si>
    <t>кол-во раз в год</t>
  </si>
  <si>
    <t>Служебные поля</t>
  </si>
  <si>
    <t>Блок 4.1. Расчеты для приложений 1 и 2 к Типовому договору на оказание и оплату медицинской помощи по ОМС. Вариант 1 (с взвешенным соотношением КС и ДС)</t>
  </si>
  <si>
    <t>Используются данные о поданных на оплату страховых случаях в конкретной МО по ОМС вне зависимости от страховой принадлежности детей и их матерей. При отсутствии таких данных возможно использовать приблизительные показатели, в том числе нули (например, это может касаться пп. 1.4-1.7)</t>
  </si>
  <si>
    <t>рожденных в 1 п/г 2024 года</t>
  </si>
  <si>
    <t>рожденных во 2 п/г 2024 года (расчетный показатель - средние значения)</t>
  </si>
  <si>
    <t>рожденных во 2 п/г 2022 года</t>
  </si>
  <si>
    <t>P07 - расстройства, связанные с укорочением срока беременности и малой массой тела при рождении, не классифицированные в других рубриках, рожденные на 35-й неделе и ранее</t>
  </si>
  <si>
    <t>Q20 - Q24 - врожденные аномалии [пороки развития] системы кровообращения (сердца) с гемодинамически значимой недостаточностью кровообращения (НК II и выше)</t>
  </si>
  <si>
    <t>J47 - бронхоэктазия у детей, которым медицинская помощь при J47 оказывалась хотя бы 1 раз за 6 месяцев</t>
  </si>
  <si>
    <t>1 уровень КС</t>
  </si>
  <si>
    <t>2 уровень КС</t>
  </si>
  <si>
    <t>1 уровень ДС</t>
  </si>
  <si>
    <t>2 уровень ДС</t>
  </si>
  <si>
    <t>J47 – бронхоэктазия у детей, которым медицинская помощь при J47 оказывалась хотя бы 1 раз за 6 месяцев</t>
  </si>
  <si>
    <t>Q20 - Q24 - врожденные аномалии [пороки развития] системы кровообращения (сердца) с гемодинамически значимой недостаточностью кровообращения (НК II и выше, ЛГ II-IV ст., легочно-венозный застой, цианоз)</t>
  </si>
  <si>
    <t>расчетные потребности объемов</t>
  </si>
  <si>
    <t>остаток запланированных объемов</t>
  </si>
  <si>
    <t>необходимо запланировать в рамках доп. соглашения</t>
  </si>
  <si>
    <t>остаток запланированных объемов по договору</t>
  </si>
  <si>
    <t>КСГ</t>
  </si>
  <si>
    <t>Стоимость 1 КСГ, руб.</t>
  </si>
  <si>
    <t>Блок 2. Расчетные показатели потребности в КСГ</t>
  </si>
  <si>
    <t>КСГ 1-го уровня - st36.025 и ds36.011</t>
  </si>
  <si>
    <t>КСГ 2-го уровня - st36.026 и ds36.012</t>
  </si>
  <si>
    <t>Блок 3.1. Расчеты для приложений 1 и 2 к Типовому договору на оказание и оплату медицинской помощи по ОМС. Вариант 1 (с взвешенным соотношением КС и ДС)</t>
  </si>
  <si>
    <t>ПРИЛОЖЕНИЕ 1 К ПИСЬМУ, ТАБЛИЦА 2</t>
  </si>
  <si>
    <t>ПРИЛОЖЕНИЕ 1 К ПИСЬМУ, ТАБЛИЦА 3</t>
  </si>
  <si>
    <t>Блок 4.2. Расчеты для приложений 1 и 2 к Типовому договору на оказание и оплату медицинской помощи по ОМС. Вариант 2 (с преобладанием ДС)</t>
  </si>
  <si>
    <t>Блок 3.2. Расчеты для приложений 1 и 2 к Типовому договору на оказание и оплату медицинской помощи по ОМС. Вариант 2 (с преобладанием ДС)</t>
  </si>
  <si>
    <t>ПРИЛОЖЕНИЕ 1 К ПИСЬМУ, ТАБЛИЦА 4 (ВАРИАНТ 1)</t>
  </si>
  <si>
    <t>ПРИЛОЖЕНИЕ 1 К ПИСЬМУ, ТАБЛИЦА 4 (ВАРИАНТ 2)</t>
  </si>
  <si>
    <t>X1</t>
  </si>
  <si>
    <t>X2</t>
  </si>
  <si>
    <t>Y1</t>
  </si>
  <si>
    <t>Y2</t>
  </si>
  <si>
    <t>Y3</t>
  </si>
  <si>
    <t>Y4</t>
  </si>
  <si>
    <t>X3</t>
  </si>
  <si>
    <t>X4</t>
  </si>
  <si>
    <t xml:space="preserve"> ПО ВАРИАНТУ 1</t>
  </si>
  <si>
    <t xml:space="preserve"> ПО ВАРИАНТУ 2</t>
  </si>
  <si>
    <t>X1+X2+X3+X4</t>
  </si>
  <si>
    <t>Y1+Y2+Y3+Y4</t>
  </si>
  <si>
    <t>ПРИМЕЧАНИЕ: ЕСЛИ X&lt;0 и Y&lt;0, то значение заменяется на 0</t>
  </si>
  <si>
    <t>НЕОБХОДИМО ЗАПОЛНИТЬ ТОЛЬКО ЖЕЛТЫЕ ПОЛЯ. ОСТАЛЬНЫЕ ЗНАЧЕНИЯ РАССЧИТЫВАЮТСЯ АВТОМАТИЧЕСКИ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</si>
</sst>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scheme val="minor"/>
    </font>
    <font>
      <sz val="9"/>
      <color theme="1"/>
      <name val="Segoe UI"/>
      <family val="2"/>
      <charset val="1"/>
    </font>
    <font>
      <sz val="9"/>
      <color rgb="FF9C6500"/>
      <name val="Segoe UI"/>
      <family val="2"/>
      <charset val="1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entury Gothic"/>
      <family val="1"/>
    </font>
    <font>
      <b/>
      <sz val="16"/>
      <color theme="1"/>
      <name val="Century Gothic"/>
      <family val="1"/>
    </font>
    <font>
      <sz val="14"/>
      <color theme="1"/>
      <name val="Century Gothic"/>
      <family val="1"/>
    </font>
    <font>
      <sz val="12"/>
      <color theme="1"/>
      <name val="Century Gothic"/>
      <family val="1"/>
    </font>
    <font>
      <b/>
      <sz val="14"/>
      <color theme="1"/>
      <name val="Century Gothic"/>
      <family val="1"/>
    </font>
    <font>
      <i/>
      <sz val="12"/>
      <color theme="1"/>
      <name val="Century Gothic"/>
      <family val="1"/>
    </font>
    <font>
      <sz val="12"/>
      <color rgb="FF000000"/>
      <name val="Century Gothic"/>
      <family val="1"/>
    </font>
    <font>
      <sz val="11"/>
      <color rgb="FF7030A0"/>
      <name val="Century Gothic"/>
      <family val="1"/>
    </font>
    <font>
      <sz val="11"/>
      <color rgb="FF7030A0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2"/>
      <color rgb="FF000000"/>
      <name val="Century Gothic"/>
      <family val="1"/>
    </font>
    <font>
      <b/>
      <sz val="11"/>
      <color theme="1"/>
      <name val="Century Gothic"/>
      <family val="1"/>
    </font>
    <font>
      <b/>
      <sz val="18"/>
      <color theme="1"/>
      <name val="Calibri"/>
      <family val="2"/>
      <scheme val="minor"/>
    </font>
    <font>
      <sz val="14"/>
      <color rgb="FFFF0000"/>
      <name val="Century Gothic"/>
      <family val="1"/>
    </font>
    <font>
      <sz val="18"/>
      <color rgb="FFFF0000"/>
      <name val="Century Gothic"/>
      <family val="1"/>
    </font>
    <font>
      <sz val="18"/>
      <color theme="1"/>
      <name val="Century Gothic"/>
      <family val="1"/>
    </font>
    <font>
      <sz val="14"/>
      <color rgb="FF000000"/>
      <name val="Century Gothic"/>
      <family val="1"/>
    </font>
    <font>
      <sz val="16"/>
      <color theme="1"/>
      <name val="Century Gothic"/>
      <family val="1"/>
    </font>
    <font>
      <sz val="14"/>
      <color rgb="FFFF0000"/>
      <name val="Calibri"/>
      <family val="2"/>
      <scheme val="minor"/>
    </font>
    <font>
      <sz val="14"/>
      <color rgb="FF00B050"/>
      <name val="Calibri"/>
      <family val="2"/>
      <scheme val="minor"/>
    </font>
    <font>
      <sz val="18"/>
      <color rgb="FF00B050"/>
      <name val="Century Gothic"/>
      <family val="1"/>
    </font>
    <font>
      <sz val="18"/>
      <color rgb="FF7030A0"/>
      <name val="Century Gothic"/>
      <family val="1"/>
    </font>
    <font>
      <sz val="18"/>
      <color rgb="FF000000"/>
      <name val="Century Gothic"/>
      <family val="1"/>
    </font>
    <font>
      <sz val="14"/>
      <color rgb="FF00B050"/>
      <name val="Century Gothic"/>
      <family val="1"/>
    </font>
    <font>
      <b/>
      <sz val="24"/>
      <color theme="1"/>
      <name val="Century Gothic"/>
      <family val="1"/>
    </font>
  </fonts>
  <fills count="12">
    <fill>
      <patternFill patternType="none"/>
    </fill>
    <fill>
      <patternFill patternType="gray125"/>
    </fill>
    <fill>
      <patternFill patternType="solid">
        <fgColor rgb="FFFFEB9C"/>
        <bgColor auto="1"/>
      </patternFill>
    </fill>
    <fill>
      <patternFill patternType="solid">
        <fgColor theme="0"/>
        <bgColor indexed="64"/>
      </patternFill>
    </fill>
    <fill>
      <patternFill patternType="solid">
        <fgColor rgb="FFEEDBF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2" borderId="0" applyNumberFormat="0" applyBorder="0" applyAlignment="0" applyProtection="0"/>
  </cellStyleXfs>
  <cellXfs count="27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5" fillId="7" borderId="34" xfId="0" applyFont="1" applyFill="1" applyBorder="1"/>
    <xf numFmtId="0" fontId="5" fillId="7" borderId="25" xfId="0" applyFont="1" applyFill="1" applyBorder="1"/>
    <xf numFmtId="0" fontId="5" fillId="7" borderId="24" xfId="0" applyFont="1" applyFill="1" applyBorder="1"/>
    <xf numFmtId="0" fontId="5" fillId="7" borderId="35" xfId="0" applyFont="1" applyFill="1" applyBorder="1"/>
    <xf numFmtId="0" fontId="5" fillId="7" borderId="26" xfId="0" applyFont="1" applyFill="1" applyBorder="1"/>
    <xf numFmtId="0" fontId="7" fillId="6" borderId="7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5" fillId="7" borderId="35" xfId="0" applyFont="1" applyFill="1" applyBorder="1" applyAlignment="1">
      <alignment wrapText="1"/>
    </xf>
    <xf numFmtId="0" fontId="8" fillId="3" borderId="7" xfId="0" applyFont="1" applyFill="1" applyBorder="1" applyAlignment="1">
      <alignment horizontal="left" vertical="top" wrapText="1"/>
    </xf>
    <xf numFmtId="0" fontId="5" fillId="7" borderId="26" xfId="0" applyFont="1" applyFill="1" applyBorder="1" applyAlignment="1">
      <alignment wrapText="1"/>
    </xf>
    <xf numFmtId="0" fontId="10" fillId="3" borderId="7" xfId="0" applyFont="1" applyFill="1" applyBorder="1" applyAlignment="1">
      <alignment horizontal="left" vertical="top" wrapText="1"/>
    </xf>
    <xf numFmtId="0" fontId="5" fillId="7" borderId="0" xfId="0" applyFont="1" applyFill="1"/>
    <xf numFmtId="0" fontId="5" fillId="6" borderId="7" xfId="0" applyFont="1" applyFill="1" applyBorder="1" applyAlignment="1">
      <alignment horizontal="center" vertical="center" wrapText="1"/>
    </xf>
    <xf numFmtId="0" fontId="5" fillId="7" borderId="35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36" xfId="0" applyFont="1" applyFill="1" applyBorder="1"/>
    <xf numFmtId="0" fontId="5" fillId="7" borderId="22" xfId="0" applyFont="1" applyFill="1" applyBorder="1"/>
    <xf numFmtId="0" fontId="5" fillId="7" borderId="37" xfId="0" applyFont="1" applyFill="1" applyBorder="1"/>
    <xf numFmtId="0" fontId="5" fillId="0" borderId="0" xfId="0" applyFont="1"/>
    <xf numFmtId="0" fontId="7" fillId="7" borderId="22" xfId="0" applyFont="1" applyFill="1" applyBorder="1" applyAlignment="1">
      <alignment horizontal="left" vertical="top"/>
    </xf>
    <xf numFmtId="49" fontId="8" fillId="3" borderId="9" xfId="0" applyNumberFormat="1" applyFont="1" applyFill="1" applyBorder="1" applyAlignment="1">
      <alignment horizontal="right" vertical="top"/>
    </xf>
    <xf numFmtId="49" fontId="8" fillId="3" borderId="9" xfId="0" applyNumberFormat="1" applyFont="1" applyFill="1" applyBorder="1" applyAlignment="1">
      <alignment horizontal="right" vertical="top" wrapText="1"/>
    </xf>
    <xf numFmtId="49" fontId="8" fillId="3" borderId="4" xfId="0" applyNumberFormat="1" applyFont="1" applyFill="1" applyBorder="1" applyAlignment="1">
      <alignment horizontal="right" vertical="top"/>
    </xf>
    <xf numFmtId="0" fontId="4" fillId="0" borderId="14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9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0" fontId="4" fillId="0" borderId="12" xfId="0" applyFont="1" applyBorder="1" applyAlignment="1">
      <alignment horizontal="right" vertical="center" wrapText="1"/>
    </xf>
    <xf numFmtId="0" fontId="4" fillId="0" borderId="40" xfId="0" applyFont="1" applyBorder="1" applyAlignment="1">
      <alignment horizontal="right" vertical="center" wrapText="1"/>
    </xf>
    <xf numFmtId="0" fontId="4" fillId="0" borderId="39" xfId="0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4" fillId="0" borderId="16" xfId="0" applyFont="1" applyBorder="1" applyAlignment="1">
      <alignment horizontal="right" vertical="center"/>
    </xf>
    <xf numFmtId="0" fontId="4" fillId="0" borderId="23" xfId="0" applyFont="1" applyBorder="1" applyAlignment="1">
      <alignment horizontal="right" vertical="center"/>
    </xf>
    <xf numFmtId="0" fontId="4" fillId="0" borderId="17" xfId="0" applyFont="1" applyBorder="1" applyAlignment="1">
      <alignment horizontal="right" vertical="center"/>
    </xf>
    <xf numFmtId="0" fontId="4" fillId="0" borderId="18" xfId="0" applyFont="1" applyBorder="1" applyAlignment="1">
      <alignment horizontal="right" vertical="center"/>
    </xf>
    <xf numFmtId="0" fontId="4" fillId="0" borderId="27" xfId="0" applyFont="1" applyBorder="1" applyAlignment="1">
      <alignment horizontal="right" vertical="center"/>
    </xf>
    <xf numFmtId="0" fontId="7" fillId="7" borderId="0" xfId="0" applyFont="1" applyFill="1" applyAlignment="1">
      <alignment horizontal="left" vertical="top"/>
    </xf>
    <xf numFmtId="0" fontId="12" fillId="7" borderId="26" xfId="0" applyFont="1" applyFill="1" applyBorder="1"/>
    <xf numFmtId="0" fontId="12" fillId="7" borderId="26" xfId="0" applyFont="1" applyFill="1" applyBorder="1" applyAlignment="1">
      <alignment horizontal="center" vertical="center"/>
    </xf>
    <xf numFmtId="0" fontId="13" fillId="7" borderId="26" xfId="0" applyFont="1" applyFill="1" applyBorder="1"/>
    <xf numFmtId="0" fontId="8" fillId="9" borderId="4" xfId="0" applyFont="1" applyFill="1" applyBorder="1" applyAlignment="1">
      <alignment horizontal="center" vertical="center" wrapText="1" readingOrder="1"/>
    </xf>
    <xf numFmtId="0" fontId="8" fillId="9" borderId="6" xfId="0" applyFont="1" applyFill="1" applyBorder="1" applyAlignment="1">
      <alignment horizontal="center" vertical="center" wrapText="1" readingOrder="1"/>
    </xf>
    <xf numFmtId="0" fontId="8" fillId="9" borderId="5" xfId="0" applyFont="1" applyFill="1" applyBorder="1" applyAlignment="1">
      <alignment horizontal="center" vertical="center" wrapText="1" readingOrder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5" fillId="0" borderId="7" xfId="0" applyFont="1" applyBorder="1" applyAlignment="1">
      <alignment vertical="top" wrapText="1"/>
    </xf>
    <xf numFmtId="0" fontId="11" fillId="0" borderId="7" xfId="0" applyFont="1" applyBorder="1" applyAlignment="1">
      <alignment vertical="top" wrapText="1"/>
    </xf>
    <xf numFmtId="0" fontId="11" fillId="6" borderId="1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right" vertical="top" wrapText="1"/>
    </xf>
    <xf numFmtId="0" fontId="11" fillId="0" borderId="9" xfId="0" applyFont="1" applyBorder="1" applyAlignment="1">
      <alignment horizontal="right" vertical="top" wrapText="1"/>
    </xf>
    <xf numFmtId="0" fontId="15" fillId="0" borderId="4" xfId="0" applyFont="1" applyBorder="1" applyAlignment="1">
      <alignment horizontal="right" vertical="top" wrapText="1"/>
    </xf>
    <xf numFmtId="0" fontId="15" fillId="0" borderId="5" xfId="0" applyFont="1" applyBorder="1" applyAlignment="1">
      <alignment vertical="top" wrapText="1"/>
    </xf>
    <xf numFmtId="49" fontId="10" fillId="3" borderId="9" xfId="0" applyNumberFormat="1" applyFont="1" applyFill="1" applyBorder="1" applyAlignment="1">
      <alignment horizontal="right" vertical="top" wrapText="1"/>
    </xf>
    <xf numFmtId="49" fontId="8" fillId="3" borderId="4" xfId="0" applyNumberFormat="1" applyFont="1" applyFill="1" applyBorder="1" applyAlignment="1">
      <alignment horizontal="right" vertical="top" wrapText="1"/>
    </xf>
    <xf numFmtId="0" fontId="8" fillId="3" borderId="5" xfId="0" applyFont="1" applyFill="1" applyBorder="1" applyAlignment="1">
      <alignment horizontal="left" vertical="top" wrapText="1"/>
    </xf>
    <xf numFmtId="0" fontId="5" fillId="6" borderId="16" xfId="0" applyFont="1" applyFill="1" applyBorder="1" applyAlignment="1">
      <alignment horizontal="center" vertical="center" wrapText="1"/>
    </xf>
    <xf numFmtId="0" fontId="5" fillId="6" borderId="18" xfId="0" applyFont="1" applyFill="1" applyBorder="1" applyAlignment="1">
      <alignment horizontal="center" vertical="center" wrapText="1"/>
    </xf>
    <xf numFmtId="0" fontId="5" fillId="7" borderId="0" xfId="0" applyFont="1" applyFill="1" applyAlignment="1">
      <alignment horizontal="center" vertical="center"/>
    </xf>
    <xf numFmtId="0" fontId="17" fillId="0" borderId="0" xfId="0" applyFont="1" applyAlignment="1">
      <alignment vertical="center" textRotation="90" wrapText="1"/>
    </xf>
    <xf numFmtId="0" fontId="5" fillId="8" borderId="35" xfId="0" applyFont="1" applyFill="1" applyBorder="1" applyAlignment="1">
      <alignment horizontal="center"/>
    </xf>
    <xf numFmtId="0" fontId="5" fillId="8" borderId="35" xfId="0" applyFont="1" applyFill="1" applyBorder="1"/>
    <xf numFmtId="0" fontId="5" fillId="8" borderId="36" xfId="0" applyFont="1" applyFill="1" applyBorder="1"/>
    <xf numFmtId="0" fontId="5" fillId="8" borderId="0" xfId="0" applyFont="1" applyFill="1"/>
    <xf numFmtId="0" fontId="5" fillId="8" borderId="26" xfId="0" applyFont="1" applyFill="1" applyBorder="1"/>
    <xf numFmtId="1" fontId="20" fillId="5" borderId="7" xfId="0" applyNumberFormat="1" applyFont="1" applyFill="1" applyBorder="1" applyAlignment="1">
      <alignment horizontal="right" vertical="center" wrapText="1"/>
    </xf>
    <xf numFmtId="1" fontId="20" fillId="5" borderId="5" xfId="0" applyNumberFormat="1" applyFont="1" applyFill="1" applyBorder="1" applyAlignment="1">
      <alignment horizontal="right" vertical="center" wrapText="1"/>
    </xf>
    <xf numFmtId="0" fontId="20" fillId="8" borderId="2" xfId="0" applyFont="1" applyFill="1" applyBorder="1" applyAlignment="1">
      <alignment horizontal="right" vertical="center"/>
    </xf>
    <xf numFmtId="3" fontId="20" fillId="8" borderId="2" xfId="0" applyNumberFormat="1" applyFont="1" applyFill="1" applyBorder="1" applyAlignment="1">
      <alignment horizontal="right" vertical="center" wrapText="1"/>
    </xf>
    <xf numFmtId="0" fontId="20" fillId="8" borderId="7" xfId="0" applyFont="1" applyFill="1" applyBorder="1" applyAlignment="1">
      <alignment horizontal="right" vertical="center"/>
    </xf>
    <xf numFmtId="3" fontId="20" fillId="8" borderId="7" xfId="0" applyNumberFormat="1" applyFont="1" applyFill="1" applyBorder="1" applyAlignment="1">
      <alignment horizontal="right" vertical="center" wrapText="1"/>
    </xf>
    <xf numFmtId="0" fontId="20" fillId="8" borderId="5" xfId="0" applyFont="1" applyFill="1" applyBorder="1" applyAlignment="1">
      <alignment horizontal="right" vertical="center"/>
    </xf>
    <xf numFmtId="3" fontId="20" fillId="8" borderId="5" xfId="0" applyNumberFormat="1" applyFont="1" applyFill="1" applyBorder="1" applyAlignment="1">
      <alignment horizontal="right" vertical="center" wrapText="1"/>
    </xf>
    <xf numFmtId="1" fontId="20" fillId="3" borderId="28" xfId="0" applyNumberFormat="1" applyFont="1" applyFill="1" applyBorder="1" applyAlignment="1">
      <alignment horizontal="right" vertical="center" wrapText="1" readingOrder="1"/>
    </xf>
    <xf numFmtId="0" fontId="20" fillId="3" borderId="29" xfId="0" applyFont="1" applyFill="1" applyBorder="1" applyAlignment="1">
      <alignment horizontal="right" vertical="center" wrapText="1" readingOrder="1"/>
    </xf>
    <xf numFmtId="3" fontId="20" fillId="3" borderId="28" xfId="0" applyNumberFormat="1" applyFont="1" applyFill="1" applyBorder="1" applyAlignment="1">
      <alignment horizontal="right" vertical="center" wrapText="1" readingOrder="1"/>
    </xf>
    <xf numFmtId="3" fontId="20" fillId="3" borderId="29" xfId="0" applyNumberFormat="1" applyFont="1" applyFill="1" applyBorder="1" applyAlignment="1">
      <alignment horizontal="right" vertical="center" wrapText="1" readingOrder="1"/>
    </xf>
    <xf numFmtId="1" fontId="20" fillId="8" borderId="1" xfId="0" applyNumberFormat="1" applyFont="1" applyFill="1" applyBorder="1" applyAlignment="1">
      <alignment horizontal="right" vertical="center"/>
    </xf>
    <xf numFmtId="3" fontId="20" fillId="8" borderId="1" xfId="0" applyNumberFormat="1" applyFont="1" applyFill="1" applyBorder="1" applyAlignment="1">
      <alignment horizontal="right" vertical="center"/>
    </xf>
    <xf numFmtId="1" fontId="20" fillId="8" borderId="9" xfId="0" applyNumberFormat="1" applyFont="1" applyFill="1" applyBorder="1" applyAlignment="1">
      <alignment horizontal="right" vertical="center"/>
    </xf>
    <xf numFmtId="3" fontId="20" fillId="8" borderId="9" xfId="0" applyNumberFormat="1" applyFont="1" applyFill="1" applyBorder="1" applyAlignment="1">
      <alignment horizontal="right" vertical="center"/>
    </xf>
    <xf numFmtId="1" fontId="20" fillId="8" borderId="4" xfId="0" applyNumberFormat="1" applyFont="1" applyFill="1" applyBorder="1" applyAlignment="1">
      <alignment horizontal="right" vertical="center"/>
    </xf>
    <xf numFmtId="3" fontId="20" fillId="8" borderId="4" xfId="0" applyNumberFormat="1" applyFont="1" applyFill="1" applyBorder="1" applyAlignment="1">
      <alignment horizontal="right" vertical="center"/>
    </xf>
    <xf numFmtId="1" fontId="20" fillId="3" borderId="29" xfId="0" applyNumberFormat="1" applyFont="1" applyFill="1" applyBorder="1" applyAlignment="1">
      <alignment horizontal="right" vertical="center" wrapText="1" readingOrder="1"/>
    </xf>
    <xf numFmtId="0" fontId="7" fillId="8" borderId="0" xfId="0" applyFont="1" applyFill="1"/>
    <xf numFmtId="49" fontId="7" fillId="3" borderId="9" xfId="0" applyNumberFormat="1" applyFont="1" applyFill="1" applyBorder="1" applyAlignment="1">
      <alignment horizontal="right" vertical="top" wrapText="1"/>
    </xf>
    <xf numFmtId="49" fontId="7" fillId="3" borderId="1" xfId="0" applyNumberFormat="1" applyFont="1" applyFill="1" applyBorder="1" applyAlignment="1">
      <alignment horizontal="right" vertical="top"/>
    </xf>
    <xf numFmtId="0" fontId="7" fillId="3" borderId="30" xfId="0" applyFont="1" applyFill="1" applyBorder="1" applyAlignment="1">
      <alignment horizontal="left" vertical="top" wrapText="1"/>
    </xf>
    <xf numFmtId="49" fontId="7" fillId="3" borderId="9" xfId="0" applyNumberFormat="1" applyFont="1" applyFill="1" applyBorder="1" applyAlignment="1">
      <alignment horizontal="right" vertical="top"/>
    </xf>
    <xf numFmtId="0" fontId="7" fillId="3" borderId="12" xfId="0" applyFont="1" applyFill="1" applyBorder="1" applyAlignment="1">
      <alignment horizontal="left" vertical="top" wrapText="1"/>
    </xf>
    <xf numFmtId="49" fontId="7" fillId="3" borderId="4" xfId="0" applyNumberFormat="1" applyFont="1" applyFill="1" applyBorder="1" applyAlignment="1">
      <alignment horizontal="right" vertical="top"/>
    </xf>
    <xf numFmtId="0" fontId="7" fillId="3" borderId="40" xfId="0" applyFont="1" applyFill="1" applyBorder="1" applyAlignment="1">
      <alignment horizontal="left" vertical="top" wrapText="1"/>
    </xf>
    <xf numFmtId="0" fontId="21" fillId="3" borderId="16" xfId="0" applyFont="1" applyFill="1" applyBorder="1" applyAlignment="1">
      <alignment horizontal="right" vertical="center" wrapText="1" readingOrder="1"/>
    </xf>
    <xf numFmtId="0" fontId="21" fillId="3" borderId="23" xfId="0" applyFont="1" applyFill="1" applyBorder="1" applyAlignment="1">
      <alignment horizontal="left" vertical="center" wrapText="1" readingOrder="1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22" fillId="0" borderId="7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7" fillId="3" borderId="7" xfId="0" applyFont="1" applyFill="1" applyBorder="1" applyAlignment="1">
      <alignment horizontal="left" vertical="top" wrapText="1"/>
    </xf>
    <xf numFmtId="0" fontId="22" fillId="0" borderId="5" xfId="0" applyFont="1" applyBorder="1" applyAlignment="1">
      <alignment horizontal="center" vertical="center"/>
    </xf>
    <xf numFmtId="0" fontId="7" fillId="3" borderId="5" xfId="0" applyFont="1" applyFill="1" applyBorder="1" applyAlignment="1">
      <alignment horizontal="left" vertical="top" wrapText="1"/>
    </xf>
    <xf numFmtId="0" fontId="5" fillId="7" borderId="56" xfId="0" applyFont="1" applyFill="1" applyBorder="1"/>
    <xf numFmtId="0" fontId="5" fillId="7" borderId="57" xfId="0" applyFont="1" applyFill="1" applyBorder="1"/>
    <xf numFmtId="0" fontId="5" fillId="7" borderId="58" xfId="0" applyFont="1" applyFill="1" applyBorder="1"/>
    <xf numFmtId="1" fontId="19" fillId="8" borderId="1" xfId="0" applyNumberFormat="1" applyFont="1" applyFill="1" applyBorder="1" applyAlignment="1">
      <alignment horizontal="right" vertical="center"/>
    </xf>
    <xf numFmtId="1" fontId="19" fillId="8" borderId="2" xfId="0" applyNumberFormat="1" applyFont="1" applyFill="1" applyBorder="1" applyAlignment="1">
      <alignment horizontal="right" vertical="center"/>
    </xf>
    <xf numFmtId="1" fontId="19" fillId="8" borderId="30" xfId="0" applyNumberFormat="1" applyFont="1" applyFill="1" applyBorder="1" applyAlignment="1">
      <alignment horizontal="right" vertical="center"/>
    </xf>
    <xf numFmtId="1" fontId="19" fillId="8" borderId="9" xfId="0" applyNumberFormat="1" applyFont="1" applyFill="1" applyBorder="1" applyAlignment="1">
      <alignment horizontal="right" vertical="center"/>
    </xf>
    <xf numFmtId="1" fontId="19" fillId="8" borderId="7" xfId="0" applyNumberFormat="1" applyFont="1" applyFill="1" applyBorder="1" applyAlignment="1">
      <alignment horizontal="right" vertical="center"/>
    </xf>
    <xf numFmtId="1" fontId="19" fillId="8" borderId="12" xfId="0" applyNumberFormat="1" applyFont="1" applyFill="1" applyBorder="1" applyAlignment="1">
      <alignment horizontal="right" vertical="center"/>
    </xf>
    <xf numFmtId="1" fontId="19" fillId="8" borderId="4" xfId="0" applyNumberFormat="1" applyFont="1" applyFill="1" applyBorder="1" applyAlignment="1">
      <alignment horizontal="right" vertical="center"/>
    </xf>
    <xf numFmtId="1" fontId="19" fillId="8" borderId="5" xfId="0" applyNumberFormat="1" applyFont="1" applyFill="1" applyBorder="1" applyAlignment="1">
      <alignment horizontal="right" vertical="center"/>
    </xf>
    <xf numFmtId="1" fontId="19" fillId="8" borderId="40" xfId="0" applyNumberFormat="1" applyFont="1" applyFill="1" applyBorder="1" applyAlignment="1">
      <alignment horizontal="right" vertical="center"/>
    </xf>
    <xf numFmtId="3" fontId="25" fillId="8" borderId="1" xfId="0" applyNumberFormat="1" applyFont="1" applyFill="1" applyBorder="1" applyAlignment="1">
      <alignment horizontal="right" vertical="center"/>
    </xf>
    <xf numFmtId="3" fontId="25" fillId="8" borderId="2" xfId="0" applyNumberFormat="1" applyFont="1" applyFill="1" applyBorder="1" applyAlignment="1">
      <alignment horizontal="right" vertical="center" wrapText="1"/>
    </xf>
    <xf numFmtId="3" fontId="25" fillId="8" borderId="3" xfId="0" applyNumberFormat="1" applyFont="1" applyFill="1" applyBorder="1" applyAlignment="1">
      <alignment horizontal="right" vertical="center" wrapText="1"/>
    </xf>
    <xf numFmtId="3" fontId="25" fillId="8" borderId="9" xfId="0" applyNumberFormat="1" applyFont="1" applyFill="1" applyBorder="1" applyAlignment="1">
      <alignment horizontal="right" vertical="center"/>
    </xf>
    <xf numFmtId="3" fontId="25" fillId="8" borderId="7" xfId="0" applyNumberFormat="1" applyFont="1" applyFill="1" applyBorder="1" applyAlignment="1">
      <alignment horizontal="right" vertical="center" wrapText="1"/>
    </xf>
    <xf numFmtId="3" fontId="25" fillId="8" borderId="8" xfId="0" applyNumberFormat="1" applyFont="1" applyFill="1" applyBorder="1" applyAlignment="1">
      <alignment horizontal="right" vertical="center" wrapText="1"/>
    </xf>
    <xf numFmtId="3" fontId="25" fillId="8" borderId="4" xfId="0" applyNumberFormat="1" applyFont="1" applyFill="1" applyBorder="1" applyAlignment="1">
      <alignment horizontal="right" vertical="center"/>
    </xf>
    <xf numFmtId="3" fontId="25" fillId="8" borderId="5" xfId="0" applyNumberFormat="1" applyFont="1" applyFill="1" applyBorder="1" applyAlignment="1">
      <alignment horizontal="right" vertical="center" wrapText="1"/>
    </xf>
    <xf numFmtId="3" fontId="25" fillId="8" borderId="6" xfId="0" applyNumberFormat="1" applyFont="1" applyFill="1" applyBorder="1" applyAlignment="1">
      <alignment horizontal="right" vertical="center" wrapText="1"/>
    </xf>
    <xf numFmtId="3" fontId="25" fillId="3" borderId="43" xfId="0" applyNumberFormat="1" applyFont="1" applyFill="1" applyBorder="1" applyAlignment="1">
      <alignment horizontal="right" vertical="center" wrapText="1" readingOrder="1"/>
    </xf>
    <xf numFmtId="3" fontId="25" fillId="3" borderId="29" xfId="0" applyNumberFormat="1" applyFont="1" applyFill="1" applyBorder="1" applyAlignment="1">
      <alignment horizontal="right" vertical="center" wrapText="1" readingOrder="1"/>
    </xf>
    <xf numFmtId="3" fontId="25" fillId="3" borderId="42" xfId="0" applyNumberFormat="1" applyFont="1" applyFill="1" applyBorder="1" applyAlignment="1">
      <alignment horizontal="right" vertical="center" wrapText="1" readingOrder="1"/>
    </xf>
    <xf numFmtId="0" fontId="19" fillId="3" borderId="28" xfId="0" applyFont="1" applyFill="1" applyBorder="1" applyAlignment="1">
      <alignment horizontal="right" vertical="center" wrapText="1" readingOrder="1"/>
    </xf>
    <xf numFmtId="1" fontId="19" fillId="3" borderId="29" xfId="0" applyNumberFormat="1" applyFont="1" applyFill="1" applyBorder="1" applyAlignment="1">
      <alignment horizontal="right" vertical="center" wrapText="1" readingOrder="1"/>
    </xf>
    <xf numFmtId="1" fontId="19" fillId="3" borderId="42" xfId="0" applyNumberFormat="1" applyFont="1" applyFill="1" applyBorder="1" applyAlignment="1">
      <alignment horizontal="right" vertical="center" wrapText="1" readingOrder="1"/>
    </xf>
    <xf numFmtId="1" fontId="20" fillId="5" borderId="7" xfId="0" applyNumberFormat="1" applyFont="1" applyFill="1" applyBorder="1" applyAlignment="1">
      <alignment horizontal="right" vertical="center"/>
    </xf>
    <xf numFmtId="1" fontId="20" fillId="5" borderId="5" xfId="0" applyNumberFormat="1" applyFont="1" applyFill="1" applyBorder="1" applyAlignment="1">
      <alignment horizontal="right" vertical="center"/>
    </xf>
    <xf numFmtId="0" fontId="20" fillId="0" borderId="5" xfId="0" applyFont="1" applyBorder="1" applyAlignment="1">
      <alignment horizontal="center" vertical="center"/>
    </xf>
    <xf numFmtId="1" fontId="19" fillId="8" borderId="3" xfId="0" applyNumberFormat="1" applyFont="1" applyFill="1" applyBorder="1" applyAlignment="1">
      <alignment horizontal="right" vertical="center"/>
    </xf>
    <xf numFmtId="1" fontId="19" fillId="8" borderId="8" xfId="0" applyNumberFormat="1" applyFont="1" applyFill="1" applyBorder="1" applyAlignment="1">
      <alignment horizontal="right" vertical="center"/>
    </xf>
    <xf numFmtId="1" fontId="19" fillId="8" borderId="6" xfId="0" applyNumberFormat="1" applyFont="1" applyFill="1" applyBorder="1" applyAlignment="1">
      <alignment horizontal="right" vertical="center"/>
    </xf>
    <xf numFmtId="3" fontId="25" fillId="8" borderId="32" xfId="0" applyNumberFormat="1" applyFont="1" applyFill="1" applyBorder="1" applyAlignment="1">
      <alignment horizontal="right" vertical="center"/>
    </xf>
    <xf numFmtId="3" fontId="25" fillId="8" borderId="14" xfId="0" applyNumberFormat="1" applyFont="1" applyFill="1" applyBorder="1" applyAlignment="1">
      <alignment horizontal="right" vertical="center"/>
    </xf>
    <xf numFmtId="3" fontId="25" fillId="8" borderId="39" xfId="0" applyNumberFormat="1" applyFont="1" applyFill="1" applyBorder="1" applyAlignment="1">
      <alignment horizontal="right" vertical="center"/>
    </xf>
    <xf numFmtId="0" fontId="27" fillId="0" borderId="7" xfId="0" applyFont="1" applyBorder="1" applyAlignment="1">
      <alignment horizontal="right" vertical="center" wrapText="1"/>
    </xf>
    <xf numFmtId="0" fontId="27" fillId="0" borderId="8" xfId="0" applyFont="1" applyBorder="1" applyAlignment="1">
      <alignment horizontal="right" vertical="center" wrapText="1"/>
    </xf>
    <xf numFmtId="0" fontId="27" fillId="0" borderId="5" xfId="0" applyFont="1" applyBorder="1" applyAlignment="1">
      <alignment horizontal="right" vertical="center" wrapText="1"/>
    </xf>
    <xf numFmtId="0" fontId="27" fillId="0" borderId="6" xfId="0" applyFont="1" applyBorder="1" applyAlignment="1">
      <alignment horizontal="right" vertical="center" wrapText="1"/>
    </xf>
    <xf numFmtId="0" fontId="20" fillId="0" borderId="48" xfId="0" applyFont="1" applyBorder="1" applyAlignment="1">
      <alignment horizontal="center" vertical="top"/>
    </xf>
    <xf numFmtId="0" fontId="20" fillId="0" borderId="9" xfId="0" applyFont="1" applyBorder="1" applyAlignment="1">
      <alignment horizontal="center" vertical="top"/>
    </xf>
    <xf numFmtId="0" fontId="20" fillId="0" borderId="4" xfId="0" applyFont="1" applyBorder="1" applyAlignment="1">
      <alignment horizontal="center" vertical="top"/>
    </xf>
    <xf numFmtId="1" fontId="19" fillId="10" borderId="30" xfId="0" applyNumberFormat="1" applyFont="1" applyFill="1" applyBorder="1" applyAlignment="1">
      <alignment horizontal="right" vertical="center"/>
    </xf>
    <xf numFmtId="1" fontId="19" fillId="10" borderId="12" xfId="0" applyNumberFormat="1" applyFont="1" applyFill="1" applyBorder="1" applyAlignment="1">
      <alignment horizontal="right" vertical="center"/>
    </xf>
    <xf numFmtId="1" fontId="19" fillId="10" borderId="40" xfId="0" applyNumberFormat="1" applyFont="1" applyFill="1" applyBorder="1" applyAlignment="1">
      <alignment horizontal="right" vertical="center"/>
    </xf>
    <xf numFmtId="3" fontId="25" fillId="10" borderId="3" xfId="0" applyNumberFormat="1" applyFont="1" applyFill="1" applyBorder="1" applyAlignment="1">
      <alignment horizontal="right" vertical="center" wrapText="1"/>
    </xf>
    <xf numFmtId="3" fontId="25" fillId="10" borderId="8" xfId="0" applyNumberFormat="1" applyFont="1" applyFill="1" applyBorder="1" applyAlignment="1">
      <alignment horizontal="right" vertical="center" wrapText="1"/>
    </xf>
    <xf numFmtId="3" fontId="25" fillId="10" borderId="6" xfId="0" applyNumberFormat="1" applyFont="1" applyFill="1" applyBorder="1" applyAlignment="1">
      <alignment horizontal="right" vertical="center" wrapText="1"/>
    </xf>
    <xf numFmtId="1" fontId="19" fillId="3" borderId="55" xfId="0" applyNumberFormat="1" applyFont="1" applyFill="1" applyBorder="1" applyAlignment="1">
      <alignment horizontal="right" vertical="center" wrapText="1" readingOrder="1"/>
    </xf>
    <xf numFmtId="0" fontId="19" fillId="3" borderId="55" xfId="0" applyFont="1" applyFill="1" applyBorder="1" applyAlignment="1">
      <alignment horizontal="right" vertical="center" wrapText="1" readingOrder="1"/>
    </xf>
    <xf numFmtId="0" fontId="5" fillId="8" borderId="22" xfId="0" applyFont="1" applyFill="1" applyBorder="1" applyAlignment="1">
      <alignment horizontal="center"/>
    </xf>
    <xf numFmtId="0" fontId="5" fillId="8" borderId="37" xfId="0" applyFont="1" applyFill="1" applyBorder="1" applyAlignment="1">
      <alignment horizontal="center"/>
    </xf>
    <xf numFmtId="0" fontId="7" fillId="8" borderId="34" xfId="0" applyFont="1" applyFill="1" applyBorder="1" applyAlignment="1">
      <alignment horizontal="center"/>
    </xf>
    <xf numFmtId="0" fontId="7" fillId="8" borderId="25" xfId="0" applyFont="1" applyFill="1" applyBorder="1" applyAlignment="1">
      <alignment horizontal="center"/>
    </xf>
    <xf numFmtId="0" fontId="7" fillId="8" borderId="24" xfId="0" applyFont="1" applyFill="1" applyBorder="1" applyAlignment="1">
      <alignment horizontal="center"/>
    </xf>
    <xf numFmtId="0" fontId="17" fillId="10" borderId="0" xfId="0" applyFont="1" applyFill="1" applyAlignment="1">
      <alignment horizontal="center" vertical="center" textRotation="90"/>
    </xf>
    <xf numFmtId="0" fontId="17" fillId="10" borderId="0" xfId="0" applyFont="1" applyFill="1" applyAlignment="1">
      <alignment horizontal="center" vertical="center" textRotation="90" wrapText="1"/>
    </xf>
    <xf numFmtId="0" fontId="9" fillId="6" borderId="53" xfId="0" applyFont="1" applyFill="1" applyBorder="1" applyAlignment="1">
      <alignment horizontal="left" vertical="center"/>
    </xf>
    <xf numFmtId="0" fontId="9" fillId="6" borderId="13" xfId="0" applyFont="1" applyFill="1" applyBorder="1" applyAlignment="1">
      <alignment horizontal="left" vertical="center"/>
    </xf>
    <xf numFmtId="0" fontId="9" fillId="6" borderId="54" xfId="0" applyFont="1" applyFill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6" borderId="9" xfId="0" applyFont="1" applyFill="1" applyBorder="1" applyAlignment="1">
      <alignment horizontal="left" vertical="center"/>
    </xf>
    <xf numFmtId="0" fontId="16" fillId="6" borderId="7" xfId="0" applyFont="1" applyFill="1" applyBorder="1" applyAlignment="1">
      <alignment horizontal="left" vertical="center"/>
    </xf>
    <xf numFmtId="0" fontId="16" fillId="6" borderId="8" xfId="0" applyFont="1" applyFill="1" applyBorder="1" applyAlignment="1">
      <alignment horizontal="left" vertical="center"/>
    </xf>
    <xf numFmtId="0" fontId="8" fillId="0" borderId="33" xfId="0" applyFont="1" applyBorder="1" applyAlignment="1">
      <alignment horizontal="center" vertical="top" wrapText="1"/>
    </xf>
    <xf numFmtId="0" fontId="8" fillId="0" borderId="41" xfId="0" applyFont="1" applyBorder="1" applyAlignment="1">
      <alignment horizontal="center" vertical="top" wrapText="1"/>
    </xf>
    <xf numFmtId="0" fontId="8" fillId="0" borderId="52" xfId="0" applyFont="1" applyBorder="1" applyAlignment="1">
      <alignment horizontal="center" vertical="top" wrapText="1"/>
    </xf>
    <xf numFmtId="0" fontId="8" fillId="0" borderId="26" xfId="0" applyFont="1" applyBorder="1" applyAlignment="1">
      <alignment horizontal="center" vertical="top" wrapText="1"/>
    </xf>
    <xf numFmtId="0" fontId="8" fillId="0" borderId="55" xfId="0" applyFont="1" applyBorder="1" applyAlignment="1">
      <alignment horizontal="center" vertical="top" wrapText="1"/>
    </xf>
    <xf numFmtId="0" fontId="8" fillId="0" borderId="37" xfId="0" applyFont="1" applyBorder="1" applyAlignment="1">
      <alignment horizontal="center" vertical="top" wrapText="1"/>
    </xf>
    <xf numFmtId="0" fontId="9" fillId="9" borderId="44" xfId="0" applyFont="1" applyFill="1" applyBorder="1" applyAlignment="1">
      <alignment horizontal="left" vertical="center"/>
    </xf>
    <xf numFmtId="0" fontId="9" fillId="9" borderId="45" xfId="0" applyFont="1" applyFill="1" applyBorder="1" applyAlignment="1">
      <alignment horizontal="left" vertical="center"/>
    </xf>
    <xf numFmtId="0" fontId="9" fillId="9" borderId="25" xfId="0" applyFont="1" applyFill="1" applyBorder="1" applyAlignment="1">
      <alignment horizontal="left" vertical="center"/>
    </xf>
    <xf numFmtId="0" fontId="9" fillId="9" borderId="24" xfId="0" applyFont="1" applyFill="1" applyBorder="1" applyAlignment="1">
      <alignment horizontal="left" vertical="center"/>
    </xf>
    <xf numFmtId="0" fontId="8" fillId="9" borderId="1" xfId="0" applyFont="1" applyFill="1" applyBorder="1" applyAlignment="1">
      <alignment horizontal="center" vertical="center" wrapText="1" readingOrder="1"/>
    </xf>
    <xf numFmtId="0" fontId="8" fillId="9" borderId="4" xfId="0" applyFont="1" applyFill="1" applyBorder="1" applyAlignment="1">
      <alignment horizontal="center" vertical="center" wrapText="1" readingOrder="1"/>
    </xf>
    <xf numFmtId="0" fontId="8" fillId="9" borderId="3" xfId="0" applyFont="1" applyFill="1" applyBorder="1" applyAlignment="1">
      <alignment horizontal="center" vertical="center" wrapText="1" readingOrder="1"/>
    </xf>
    <xf numFmtId="0" fontId="8" fillId="9" borderId="6" xfId="0" applyFont="1" applyFill="1" applyBorder="1" applyAlignment="1">
      <alignment horizontal="center" vertical="center" wrapText="1" readingOrder="1"/>
    </xf>
    <xf numFmtId="0" fontId="8" fillId="9" borderId="15" xfId="0" applyFont="1" applyFill="1" applyBorder="1" applyAlignment="1">
      <alignment horizontal="center" vertical="center" wrapText="1" readingOrder="1"/>
    </xf>
    <xf numFmtId="0" fontId="8" fillId="9" borderId="31" xfId="0" applyFont="1" applyFill="1" applyBorder="1" applyAlignment="1">
      <alignment horizontal="center" vertical="center" wrapText="1" readingOrder="1"/>
    </xf>
    <xf numFmtId="0" fontId="8" fillId="9" borderId="38" xfId="0" applyFont="1" applyFill="1" applyBorder="1" applyAlignment="1">
      <alignment horizontal="center" vertical="center" wrapText="1" readingOrder="1"/>
    </xf>
    <xf numFmtId="0" fontId="7" fillId="7" borderId="0" xfId="0" applyFont="1" applyFill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/>
    </xf>
    <xf numFmtId="0" fontId="6" fillId="4" borderId="2" xfId="0" applyFont="1" applyFill="1" applyBorder="1" applyAlignment="1">
      <alignment horizontal="left" vertical="center"/>
    </xf>
    <xf numFmtId="0" fontId="6" fillId="4" borderId="3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left" vertical="center"/>
    </xf>
    <xf numFmtId="0" fontId="6" fillId="4" borderId="7" xfId="0" applyFont="1" applyFill="1" applyBorder="1" applyAlignment="1">
      <alignment horizontal="left" vertical="center"/>
    </xf>
    <xf numFmtId="0" fontId="6" fillId="4" borderId="8" xfId="0" applyFont="1" applyFill="1" applyBorder="1" applyAlignment="1">
      <alignment horizontal="left" vertical="center"/>
    </xf>
    <xf numFmtId="0" fontId="7" fillId="6" borderId="10" xfId="0" applyFont="1" applyFill="1" applyBorder="1" applyAlignment="1">
      <alignment horizontal="center" vertical="center" wrapText="1"/>
    </xf>
    <xf numFmtId="0" fontId="7" fillId="6" borderId="48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7" fillId="6" borderId="47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 wrapText="1"/>
    </xf>
    <xf numFmtId="0" fontId="7" fillId="6" borderId="14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7" fillId="6" borderId="1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9" fillId="6" borderId="9" xfId="0" applyFont="1" applyFill="1" applyBorder="1" applyAlignment="1">
      <alignment horizontal="left" vertical="center"/>
    </xf>
    <xf numFmtId="0" fontId="9" fillId="6" borderId="7" xfId="0" applyFont="1" applyFill="1" applyBorder="1" applyAlignment="1">
      <alignment horizontal="left" vertical="center"/>
    </xf>
    <xf numFmtId="0" fontId="9" fillId="6" borderId="8" xfId="0" applyFont="1" applyFill="1" applyBorder="1" applyAlignment="1">
      <alignment horizontal="left" vertical="center"/>
    </xf>
    <xf numFmtId="0" fontId="4" fillId="0" borderId="25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9" fillId="9" borderId="46" xfId="0" applyFont="1" applyFill="1" applyBorder="1" applyAlignment="1">
      <alignment horizontal="left" vertical="center"/>
    </xf>
    <xf numFmtId="1" fontId="26" fillId="11" borderId="1" xfId="0" applyNumberFormat="1" applyFont="1" applyFill="1" applyBorder="1" applyAlignment="1">
      <alignment horizontal="right" vertical="center"/>
    </xf>
    <xf numFmtId="1" fontId="26" fillId="11" borderId="9" xfId="0" applyNumberFormat="1" applyFont="1" applyFill="1" applyBorder="1" applyAlignment="1">
      <alignment horizontal="right" vertical="center"/>
    </xf>
    <xf numFmtId="1" fontId="26" fillId="11" borderId="4" xfId="0" applyNumberFormat="1" applyFont="1" applyFill="1" applyBorder="1" applyAlignment="1">
      <alignment horizontal="right" vertical="center"/>
    </xf>
    <xf numFmtId="3" fontId="26" fillId="11" borderId="1" xfId="0" applyNumberFormat="1" applyFont="1" applyFill="1" applyBorder="1" applyAlignment="1">
      <alignment horizontal="right" vertical="center"/>
    </xf>
    <xf numFmtId="3" fontId="26" fillId="11" borderId="9" xfId="0" applyNumberFormat="1" applyFont="1" applyFill="1" applyBorder="1" applyAlignment="1">
      <alignment horizontal="right" vertical="center"/>
    </xf>
    <xf numFmtId="3" fontId="26" fillId="11" borderId="4" xfId="0" applyNumberFormat="1" applyFont="1" applyFill="1" applyBorder="1" applyAlignment="1">
      <alignment horizontal="right" vertical="center"/>
    </xf>
    <xf numFmtId="0" fontId="26" fillId="11" borderId="7" xfId="0" applyFont="1" applyFill="1" applyBorder="1" applyAlignment="1">
      <alignment horizontal="right" vertical="center" wrapText="1"/>
    </xf>
    <xf numFmtId="0" fontId="26" fillId="11" borderId="5" xfId="0" applyFont="1" applyFill="1" applyBorder="1" applyAlignment="1">
      <alignment horizontal="right" vertical="center" wrapText="1"/>
    </xf>
    <xf numFmtId="0" fontId="23" fillId="10" borderId="0" xfId="0" applyFont="1" applyFill="1" applyAlignment="1">
      <alignment horizontal="center" vertical="center"/>
    </xf>
    <xf numFmtId="0" fontId="24" fillId="10" borderId="0" xfId="0" applyFont="1" applyFill="1" applyAlignment="1">
      <alignment horizontal="center" vertical="center"/>
    </xf>
    <xf numFmtId="0" fontId="7" fillId="10" borderId="7" xfId="0" applyFont="1" applyFill="1" applyBorder="1" applyAlignment="1">
      <alignment horizontal="center" vertical="center"/>
    </xf>
    <xf numFmtId="1" fontId="18" fillId="10" borderId="7" xfId="0" applyNumberFormat="1" applyFont="1" applyFill="1" applyBorder="1"/>
    <xf numFmtId="0" fontId="7" fillId="10" borderId="7" xfId="0" applyFont="1" applyFill="1" applyBorder="1" applyAlignment="1">
      <alignment horizontal="center"/>
    </xf>
    <xf numFmtId="1" fontId="18" fillId="10" borderId="7" xfId="0" applyNumberFormat="1" applyFont="1" applyFill="1" applyBorder="1" applyAlignment="1">
      <alignment horizontal="right"/>
    </xf>
    <xf numFmtId="3" fontId="28" fillId="10" borderId="8" xfId="0" applyNumberFormat="1" applyFont="1" applyFill="1" applyBorder="1"/>
    <xf numFmtId="3" fontId="28" fillId="10" borderId="8" xfId="0" applyNumberFormat="1" applyFont="1" applyFill="1" applyBorder="1" applyAlignment="1">
      <alignment horizontal="right" vertical="center"/>
    </xf>
    <xf numFmtId="3" fontId="26" fillId="11" borderId="49" xfId="0" applyNumberFormat="1" applyFont="1" applyFill="1" applyBorder="1" applyAlignment="1">
      <alignment vertical="top"/>
    </xf>
    <xf numFmtId="3" fontId="26" fillId="11" borderId="8" xfId="0" applyNumberFormat="1" applyFont="1" applyFill="1" applyBorder="1" applyAlignment="1">
      <alignment vertical="top"/>
    </xf>
    <xf numFmtId="3" fontId="26" fillId="11" borderId="6" xfId="0" applyNumberFormat="1" applyFont="1" applyFill="1" applyBorder="1" applyAlignment="1">
      <alignment vertical="top"/>
    </xf>
    <xf numFmtId="0" fontId="26" fillId="11" borderId="7" xfId="0" applyFont="1" applyFill="1" applyBorder="1" applyAlignment="1">
      <alignment horizontal="right" vertical="center"/>
    </xf>
    <xf numFmtId="1" fontId="26" fillId="11" borderId="7" xfId="0" applyNumberFormat="1" applyFont="1" applyFill="1" applyBorder="1" applyAlignment="1">
      <alignment horizontal="right" vertical="center"/>
    </xf>
    <xf numFmtId="0" fontId="26" fillId="11" borderId="5" xfId="0" applyFont="1" applyFill="1" applyBorder="1" applyAlignment="1">
      <alignment horizontal="right" vertical="center"/>
    </xf>
    <xf numFmtId="1" fontId="26" fillId="11" borderId="5" xfId="0" applyNumberFormat="1" applyFont="1" applyFill="1" applyBorder="1" applyAlignment="1">
      <alignment horizontal="right" vertical="center"/>
    </xf>
    <xf numFmtId="3" fontId="26" fillId="11" borderId="7" xfId="0" applyNumberFormat="1" applyFont="1" applyFill="1" applyBorder="1" applyAlignment="1">
      <alignment horizontal="right" vertical="center"/>
    </xf>
    <xf numFmtId="3" fontId="26" fillId="11" borderId="5" xfId="0" applyNumberFormat="1" applyFont="1" applyFill="1" applyBorder="1" applyAlignment="1">
      <alignment horizontal="right" vertical="center"/>
    </xf>
    <xf numFmtId="0" fontId="29" fillId="11" borderId="44" xfId="0" applyFont="1" applyFill="1" applyBorder="1" applyAlignment="1">
      <alignment horizontal="center" vertical="center"/>
    </xf>
    <xf numFmtId="0" fontId="29" fillId="11" borderId="45" xfId="0" applyFont="1" applyFill="1" applyBorder="1" applyAlignment="1">
      <alignment horizontal="center" vertical="center"/>
    </xf>
    <xf numFmtId="0" fontId="29" fillId="11" borderId="46" xfId="0" applyFont="1" applyFill="1" applyBorder="1" applyAlignment="1">
      <alignment horizontal="center" vertical="center"/>
    </xf>
  </cellXfs>
  <cellStyles count="3">
    <cellStyle name="Нейтральный 2" xfId="2" xr:uid="{00000000-0005-0000-0000-000000000000}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colors>
    <mruColors>
      <color rgb="FFD883FF"/>
      <color rgb="FFFACCFC"/>
      <color rgb="FFEEDB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1415143</xdr:colOff>
      <xdr:row>25</xdr:row>
      <xdr:rowOff>489857</xdr:rowOff>
    </xdr:from>
    <xdr:to>
      <xdr:col>30</xdr:col>
      <xdr:colOff>290286</xdr:colOff>
      <xdr:row>28</xdr:row>
      <xdr:rowOff>90714</xdr:rowOff>
    </xdr:to>
    <xdr:cxnSp macro="">
      <xdr:nvCxnSpPr>
        <xdr:cNvPr id="7" name="Прямая со стрелкой 6">
          <a:extLst>
            <a:ext uri="{FF2B5EF4-FFF2-40B4-BE49-F238E27FC236}">
              <a16:creationId xmlns:a16="http://schemas.microsoft.com/office/drawing/2014/main" id="{A2B00861-D55F-A44F-9964-774DA10AF1EE}"/>
            </a:ext>
          </a:extLst>
        </xdr:cNvPr>
        <xdr:cNvCxnSpPr/>
      </xdr:nvCxnSpPr>
      <xdr:spPr>
        <a:xfrm flipH="1">
          <a:off x="12010572" y="10359571"/>
          <a:ext cx="5515428" cy="1578429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1415143</xdr:colOff>
      <xdr:row>26</xdr:row>
      <xdr:rowOff>508000</xdr:rowOff>
    </xdr:from>
    <xdr:to>
      <xdr:col>30</xdr:col>
      <xdr:colOff>290286</xdr:colOff>
      <xdr:row>29</xdr:row>
      <xdr:rowOff>362857</xdr:rowOff>
    </xdr:to>
    <xdr:cxnSp macro="">
      <xdr:nvCxnSpPr>
        <xdr:cNvPr id="9" name="Прямая со стрелкой 8">
          <a:extLst>
            <a:ext uri="{FF2B5EF4-FFF2-40B4-BE49-F238E27FC236}">
              <a16:creationId xmlns:a16="http://schemas.microsoft.com/office/drawing/2014/main" id="{E4CD7366-372D-5040-844B-FDE15B3085B7}"/>
            </a:ext>
          </a:extLst>
        </xdr:cNvPr>
        <xdr:cNvCxnSpPr/>
      </xdr:nvCxnSpPr>
      <xdr:spPr>
        <a:xfrm flipH="1">
          <a:off x="12010572" y="11121571"/>
          <a:ext cx="5515428" cy="1578429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1415142</xdr:colOff>
      <xdr:row>31</xdr:row>
      <xdr:rowOff>362857</xdr:rowOff>
    </xdr:from>
    <xdr:to>
      <xdr:col>30</xdr:col>
      <xdr:colOff>308429</xdr:colOff>
      <xdr:row>35</xdr:row>
      <xdr:rowOff>489857</xdr:rowOff>
    </xdr:to>
    <xdr:cxnSp macro="">
      <xdr:nvCxnSpPr>
        <xdr:cNvPr id="10" name="Прямая со стрелкой 9">
          <a:extLst>
            <a:ext uri="{FF2B5EF4-FFF2-40B4-BE49-F238E27FC236}">
              <a16:creationId xmlns:a16="http://schemas.microsoft.com/office/drawing/2014/main" id="{5C292AF9-C006-E645-A5C9-50FE5284A510}"/>
            </a:ext>
          </a:extLst>
        </xdr:cNvPr>
        <xdr:cNvCxnSpPr/>
      </xdr:nvCxnSpPr>
      <xdr:spPr>
        <a:xfrm flipH="1" flipV="1">
          <a:off x="12010571" y="13679714"/>
          <a:ext cx="5533572" cy="17780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1451428</xdr:colOff>
      <xdr:row>30</xdr:row>
      <xdr:rowOff>417286</xdr:rowOff>
    </xdr:from>
    <xdr:to>
      <xdr:col>30</xdr:col>
      <xdr:colOff>272143</xdr:colOff>
      <xdr:row>34</xdr:row>
      <xdr:rowOff>344714</xdr:rowOff>
    </xdr:to>
    <xdr:cxnSp macro="">
      <xdr:nvCxnSpPr>
        <xdr:cNvPr id="13" name="Прямая со стрелкой 12">
          <a:extLst>
            <a:ext uri="{FF2B5EF4-FFF2-40B4-BE49-F238E27FC236}">
              <a16:creationId xmlns:a16="http://schemas.microsoft.com/office/drawing/2014/main" id="{33160EA4-B2F0-0944-B3B7-6B3AD791D5FB}"/>
            </a:ext>
          </a:extLst>
        </xdr:cNvPr>
        <xdr:cNvCxnSpPr/>
      </xdr:nvCxnSpPr>
      <xdr:spPr>
        <a:xfrm flipH="1" flipV="1">
          <a:off x="12046857" y="13244286"/>
          <a:ext cx="5461000" cy="1324428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743857</xdr:colOff>
      <xdr:row>29</xdr:row>
      <xdr:rowOff>254000</xdr:rowOff>
    </xdr:from>
    <xdr:to>
      <xdr:col>30</xdr:col>
      <xdr:colOff>290286</xdr:colOff>
      <xdr:row>29</xdr:row>
      <xdr:rowOff>254000</xdr:rowOff>
    </xdr:to>
    <xdr:cxnSp macro="">
      <xdr:nvCxnSpPr>
        <xdr:cNvPr id="23" name="Прямая со стрелкой 22">
          <a:extLst>
            <a:ext uri="{FF2B5EF4-FFF2-40B4-BE49-F238E27FC236}">
              <a16:creationId xmlns:a16="http://schemas.microsoft.com/office/drawing/2014/main" id="{B19E0F5D-56D0-1A4C-8575-2CC0FBCE539B}"/>
            </a:ext>
          </a:extLst>
        </xdr:cNvPr>
        <xdr:cNvCxnSpPr/>
      </xdr:nvCxnSpPr>
      <xdr:spPr>
        <a:xfrm flipH="1">
          <a:off x="16237857" y="12591143"/>
          <a:ext cx="1288143" cy="0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725714</xdr:colOff>
      <xdr:row>30</xdr:row>
      <xdr:rowOff>235856</xdr:rowOff>
    </xdr:from>
    <xdr:to>
      <xdr:col>30</xdr:col>
      <xdr:colOff>272143</xdr:colOff>
      <xdr:row>30</xdr:row>
      <xdr:rowOff>235856</xdr:rowOff>
    </xdr:to>
    <xdr:cxnSp macro="">
      <xdr:nvCxnSpPr>
        <xdr:cNvPr id="24" name="Прямая со стрелкой 23">
          <a:extLst>
            <a:ext uri="{FF2B5EF4-FFF2-40B4-BE49-F238E27FC236}">
              <a16:creationId xmlns:a16="http://schemas.microsoft.com/office/drawing/2014/main" id="{58B181E9-A227-4D4C-B0EB-0DA33C859DEE}"/>
            </a:ext>
          </a:extLst>
        </xdr:cNvPr>
        <xdr:cNvCxnSpPr/>
      </xdr:nvCxnSpPr>
      <xdr:spPr>
        <a:xfrm flipH="1">
          <a:off x="16219714" y="13062856"/>
          <a:ext cx="1288143" cy="0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725715</xdr:colOff>
      <xdr:row>31</xdr:row>
      <xdr:rowOff>254000</xdr:rowOff>
    </xdr:from>
    <xdr:to>
      <xdr:col>30</xdr:col>
      <xdr:colOff>272144</xdr:colOff>
      <xdr:row>31</xdr:row>
      <xdr:rowOff>254000</xdr:rowOff>
    </xdr:to>
    <xdr:cxnSp macro="">
      <xdr:nvCxnSpPr>
        <xdr:cNvPr id="25" name="Прямая со стрелкой 24">
          <a:extLst>
            <a:ext uri="{FF2B5EF4-FFF2-40B4-BE49-F238E27FC236}">
              <a16:creationId xmlns:a16="http://schemas.microsoft.com/office/drawing/2014/main" id="{EEAF5E88-1059-5447-BB63-DCF5B50F4A18}"/>
            </a:ext>
          </a:extLst>
        </xdr:cNvPr>
        <xdr:cNvCxnSpPr/>
      </xdr:nvCxnSpPr>
      <xdr:spPr>
        <a:xfrm flipH="1">
          <a:off x="16219715" y="13570857"/>
          <a:ext cx="1288143" cy="0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748392</xdr:colOff>
      <xdr:row>28</xdr:row>
      <xdr:rowOff>272144</xdr:rowOff>
    </xdr:from>
    <xdr:to>
      <xdr:col>30</xdr:col>
      <xdr:colOff>294821</xdr:colOff>
      <xdr:row>28</xdr:row>
      <xdr:rowOff>272144</xdr:rowOff>
    </xdr:to>
    <xdr:cxnSp macro="">
      <xdr:nvCxnSpPr>
        <xdr:cNvPr id="11" name="Прямая со стрелкой 10">
          <a:extLst>
            <a:ext uri="{FF2B5EF4-FFF2-40B4-BE49-F238E27FC236}">
              <a16:creationId xmlns:a16="http://schemas.microsoft.com/office/drawing/2014/main" id="{AD801DDD-D150-D441-889C-8E1E7310E5D7}"/>
            </a:ext>
          </a:extLst>
        </xdr:cNvPr>
        <xdr:cNvCxnSpPr/>
      </xdr:nvCxnSpPr>
      <xdr:spPr>
        <a:xfrm flipH="1">
          <a:off x="16260535" y="12155715"/>
          <a:ext cx="1292679" cy="0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870858</xdr:colOff>
      <xdr:row>31</xdr:row>
      <xdr:rowOff>544285</xdr:rowOff>
    </xdr:from>
    <xdr:to>
      <xdr:col>30</xdr:col>
      <xdr:colOff>235856</xdr:colOff>
      <xdr:row>34</xdr:row>
      <xdr:rowOff>235857</xdr:rowOff>
    </xdr:to>
    <xdr:cxnSp macro="">
      <xdr:nvCxnSpPr>
        <xdr:cNvPr id="2" name="Прямая со стрелкой 1">
          <a:extLst>
            <a:ext uri="{FF2B5EF4-FFF2-40B4-BE49-F238E27FC236}">
              <a16:creationId xmlns:a16="http://schemas.microsoft.com/office/drawing/2014/main" id="{072BF3A1-C6DC-6940-AB11-66A4FC308ED2}"/>
            </a:ext>
          </a:extLst>
        </xdr:cNvPr>
        <xdr:cNvCxnSpPr/>
      </xdr:nvCxnSpPr>
      <xdr:spPr>
        <a:xfrm flipH="1">
          <a:off x="9833429" y="13933714"/>
          <a:ext cx="7656284" cy="1669143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925286</xdr:colOff>
      <xdr:row>32</xdr:row>
      <xdr:rowOff>381000</xdr:rowOff>
    </xdr:from>
    <xdr:to>
      <xdr:col>30</xdr:col>
      <xdr:colOff>290284</xdr:colOff>
      <xdr:row>35</xdr:row>
      <xdr:rowOff>326572</xdr:rowOff>
    </xdr:to>
    <xdr:cxnSp macro="">
      <xdr:nvCxnSpPr>
        <xdr:cNvPr id="4" name="Прямая со стрелкой 3">
          <a:extLst>
            <a:ext uri="{FF2B5EF4-FFF2-40B4-BE49-F238E27FC236}">
              <a16:creationId xmlns:a16="http://schemas.microsoft.com/office/drawing/2014/main" id="{25506081-A78B-4A48-A9D4-751EFAA3909C}"/>
            </a:ext>
          </a:extLst>
        </xdr:cNvPr>
        <xdr:cNvCxnSpPr/>
      </xdr:nvCxnSpPr>
      <xdr:spPr>
        <a:xfrm flipH="1">
          <a:off x="9887857" y="14514286"/>
          <a:ext cx="7656284" cy="1669143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943428</xdr:colOff>
      <xdr:row>37</xdr:row>
      <xdr:rowOff>272144</xdr:rowOff>
    </xdr:from>
    <xdr:to>
      <xdr:col>30</xdr:col>
      <xdr:colOff>326572</xdr:colOff>
      <xdr:row>41</xdr:row>
      <xdr:rowOff>399143</xdr:rowOff>
    </xdr:to>
    <xdr:cxnSp macro="">
      <xdr:nvCxnSpPr>
        <xdr:cNvPr id="5" name="Прямая со стрелкой 4">
          <a:extLst>
            <a:ext uri="{FF2B5EF4-FFF2-40B4-BE49-F238E27FC236}">
              <a16:creationId xmlns:a16="http://schemas.microsoft.com/office/drawing/2014/main" id="{D7717A1F-3509-CE44-A37C-D0597BAF5F66}"/>
            </a:ext>
          </a:extLst>
        </xdr:cNvPr>
        <xdr:cNvCxnSpPr/>
      </xdr:nvCxnSpPr>
      <xdr:spPr>
        <a:xfrm flipH="1" flipV="1">
          <a:off x="9905999" y="17108715"/>
          <a:ext cx="7674430" cy="1777999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997858</xdr:colOff>
      <xdr:row>36</xdr:row>
      <xdr:rowOff>199572</xdr:rowOff>
    </xdr:from>
    <xdr:to>
      <xdr:col>30</xdr:col>
      <xdr:colOff>308429</xdr:colOff>
      <xdr:row>40</xdr:row>
      <xdr:rowOff>399143</xdr:rowOff>
    </xdr:to>
    <xdr:cxnSp macro="">
      <xdr:nvCxnSpPr>
        <xdr:cNvPr id="7" name="Прямая со стрелкой 6">
          <a:extLst>
            <a:ext uri="{FF2B5EF4-FFF2-40B4-BE49-F238E27FC236}">
              <a16:creationId xmlns:a16="http://schemas.microsoft.com/office/drawing/2014/main" id="{007487CE-ADA7-764D-A17B-D695F9894038}"/>
            </a:ext>
          </a:extLst>
        </xdr:cNvPr>
        <xdr:cNvCxnSpPr/>
      </xdr:nvCxnSpPr>
      <xdr:spPr>
        <a:xfrm flipH="1" flipV="1">
          <a:off x="9960429" y="16546286"/>
          <a:ext cx="7601857" cy="1596571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725714</xdr:colOff>
      <xdr:row>34</xdr:row>
      <xdr:rowOff>217714</xdr:rowOff>
    </xdr:from>
    <xdr:to>
      <xdr:col>30</xdr:col>
      <xdr:colOff>308429</xdr:colOff>
      <xdr:row>34</xdr:row>
      <xdr:rowOff>235857</xdr:rowOff>
    </xdr:to>
    <xdr:cxnSp macro="">
      <xdr:nvCxnSpPr>
        <xdr:cNvPr id="10" name="Прямая со стрелкой 9">
          <a:extLst>
            <a:ext uri="{FF2B5EF4-FFF2-40B4-BE49-F238E27FC236}">
              <a16:creationId xmlns:a16="http://schemas.microsoft.com/office/drawing/2014/main" id="{A87AFA2D-FA3F-5546-A842-D647B25E82F0}"/>
            </a:ext>
          </a:extLst>
        </xdr:cNvPr>
        <xdr:cNvCxnSpPr/>
      </xdr:nvCxnSpPr>
      <xdr:spPr>
        <a:xfrm flipH="1" flipV="1">
          <a:off x="14586857" y="15584714"/>
          <a:ext cx="2975429" cy="18143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798286</xdr:colOff>
      <xdr:row>35</xdr:row>
      <xdr:rowOff>217714</xdr:rowOff>
    </xdr:from>
    <xdr:to>
      <xdr:col>30</xdr:col>
      <xdr:colOff>272143</xdr:colOff>
      <xdr:row>35</xdr:row>
      <xdr:rowOff>254000</xdr:rowOff>
    </xdr:to>
    <xdr:cxnSp macro="">
      <xdr:nvCxnSpPr>
        <xdr:cNvPr id="11" name="Прямая со стрелкой 10">
          <a:extLst>
            <a:ext uri="{FF2B5EF4-FFF2-40B4-BE49-F238E27FC236}">
              <a16:creationId xmlns:a16="http://schemas.microsoft.com/office/drawing/2014/main" id="{1ECBA174-64D8-3C4E-87C8-0F0E1E752D47}"/>
            </a:ext>
          </a:extLst>
        </xdr:cNvPr>
        <xdr:cNvCxnSpPr/>
      </xdr:nvCxnSpPr>
      <xdr:spPr>
        <a:xfrm flipH="1" flipV="1">
          <a:off x="14659429" y="16074571"/>
          <a:ext cx="2866571" cy="36286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762000</xdr:colOff>
      <xdr:row>36</xdr:row>
      <xdr:rowOff>235857</xdr:rowOff>
    </xdr:from>
    <xdr:to>
      <xdr:col>30</xdr:col>
      <xdr:colOff>254000</xdr:colOff>
      <xdr:row>36</xdr:row>
      <xdr:rowOff>235858</xdr:rowOff>
    </xdr:to>
    <xdr:cxnSp macro="">
      <xdr:nvCxnSpPr>
        <xdr:cNvPr id="12" name="Прямая со стрелкой 11">
          <a:extLst>
            <a:ext uri="{FF2B5EF4-FFF2-40B4-BE49-F238E27FC236}">
              <a16:creationId xmlns:a16="http://schemas.microsoft.com/office/drawing/2014/main" id="{9565C01C-14C2-5048-BD97-198454076C0B}"/>
            </a:ext>
          </a:extLst>
        </xdr:cNvPr>
        <xdr:cNvCxnSpPr/>
      </xdr:nvCxnSpPr>
      <xdr:spPr>
        <a:xfrm flipH="1" flipV="1">
          <a:off x="14623143" y="16582571"/>
          <a:ext cx="2884714" cy="1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780143</xdr:colOff>
      <xdr:row>37</xdr:row>
      <xdr:rowOff>217715</xdr:rowOff>
    </xdr:from>
    <xdr:to>
      <xdr:col>30</xdr:col>
      <xdr:colOff>272144</xdr:colOff>
      <xdr:row>37</xdr:row>
      <xdr:rowOff>254000</xdr:rowOff>
    </xdr:to>
    <xdr:cxnSp macro="">
      <xdr:nvCxnSpPr>
        <xdr:cNvPr id="13" name="Прямая со стрелкой 12">
          <a:extLst>
            <a:ext uri="{FF2B5EF4-FFF2-40B4-BE49-F238E27FC236}">
              <a16:creationId xmlns:a16="http://schemas.microsoft.com/office/drawing/2014/main" id="{36007049-914A-2342-AC37-50720B42A294}"/>
            </a:ext>
          </a:extLst>
        </xdr:cNvPr>
        <xdr:cNvCxnSpPr/>
      </xdr:nvCxnSpPr>
      <xdr:spPr>
        <a:xfrm flipH="1">
          <a:off x="14641286" y="17054286"/>
          <a:ext cx="2884715" cy="36285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B20C9-4888-8C42-A3E5-D043487D4A45}">
  <sheetPr>
    <tabColor theme="5" tint="0.59999389629810485"/>
  </sheetPr>
  <dimension ref="A1:AI61"/>
  <sheetViews>
    <sheetView tabSelected="1" zoomScale="60" zoomScaleNormal="60" workbookViewId="0">
      <selection activeCell="C13" sqref="C13"/>
    </sheetView>
  </sheetViews>
  <sheetFormatPr baseColWidth="10" defaultRowHeight="19" x14ac:dyDescent="0.25"/>
  <cols>
    <col min="1" max="1" width="1.6640625" style="21" customWidth="1"/>
    <col min="2" max="2" width="9.1640625" style="21" customWidth="1"/>
    <col min="3" max="3" width="85.33203125" style="21" customWidth="1"/>
    <col min="4" max="9" width="21.33203125" style="21" customWidth="1"/>
    <col min="10" max="10" width="1.5" style="21" customWidth="1"/>
    <col min="11" max="30" width="10.83203125" hidden="1" customWidth="1"/>
    <col min="31" max="31" width="10.83203125" style="107" customWidth="1"/>
    <col min="32" max="32" width="1.5" customWidth="1"/>
  </cols>
  <sheetData>
    <row r="1" spans="1:33" ht="48" customHeight="1" thickBot="1" x14ac:dyDescent="0.3">
      <c r="A1" s="267" t="s">
        <v>113</v>
      </c>
      <c r="B1" s="268"/>
      <c r="C1" s="268"/>
      <c r="D1" s="268"/>
      <c r="E1" s="268"/>
      <c r="F1" s="268"/>
      <c r="G1" s="268"/>
      <c r="H1" s="268"/>
      <c r="I1" s="268"/>
      <c r="J1" s="269"/>
    </row>
    <row r="2" spans="1:33" ht="9" customHeight="1" thickBot="1" x14ac:dyDescent="0.3">
      <c r="A2" s="3"/>
      <c r="B2" s="4"/>
      <c r="C2" s="4"/>
      <c r="D2" s="4"/>
      <c r="E2" s="4"/>
      <c r="F2" s="4"/>
      <c r="G2" s="4"/>
      <c r="H2" s="4"/>
      <c r="I2" s="4"/>
      <c r="J2" s="5"/>
      <c r="K2" s="198" t="s">
        <v>69</v>
      </c>
      <c r="L2" s="198"/>
      <c r="M2" s="198"/>
      <c r="N2" s="198"/>
      <c r="O2" s="198"/>
      <c r="P2" s="198"/>
      <c r="Q2" s="198"/>
      <c r="R2" s="198"/>
      <c r="S2" s="198"/>
      <c r="T2" s="198"/>
      <c r="U2" s="198"/>
      <c r="V2" s="198"/>
      <c r="W2" s="198"/>
      <c r="X2" s="198"/>
      <c r="Y2" s="198"/>
      <c r="Z2" s="198"/>
      <c r="AA2" s="198"/>
      <c r="AB2" s="198"/>
      <c r="AC2" s="198"/>
      <c r="AD2" s="199"/>
    </row>
    <row r="3" spans="1:33" ht="12" customHeight="1" x14ac:dyDescent="0.25">
      <c r="A3" s="6"/>
      <c r="B3" s="204" t="s">
        <v>55</v>
      </c>
      <c r="C3" s="205"/>
      <c r="D3" s="205"/>
      <c r="E3" s="205"/>
      <c r="F3" s="205"/>
      <c r="G3" s="205"/>
      <c r="H3" s="205"/>
      <c r="I3" s="206"/>
      <c r="J3" s="7"/>
      <c r="K3" s="200"/>
      <c r="L3" s="200"/>
      <c r="M3" s="200"/>
      <c r="N3" s="200"/>
      <c r="O3" s="200"/>
      <c r="P3" s="200"/>
      <c r="Q3" s="200"/>
      <c r="R3" s="200"/>
      <c r="S3" s="200"/>
      <c r="T3" s="200"/>
      <c r="U3" s="200"/>
      <c r="V3" s="200"/>
      <c r="W3" s="200"/>
      <c r="X3" s="200"/>
      <c r="Y3" s="200"/>
      <c r="Z3" s="200"/>
      <c r="AA3" s="200"/>
      <c r="AB3" s="200"/>
      <c r="AC3" s="200"/>
      <c r="AD3" s="201"/>
      <c r="AG3" s="171" t="s">
        <v>94</v>
      </c>
    </row>
    <row r="4" spans="1:33" ht="12" customHeight="1" thickBot="1" x14ac:dyDescent="0.3">
      <c r="A4" s="6"/>
      <c r="B4" s="207"/>
      <c r="C4" s="208"/>
      <c r="D4" s="208"/>
      <c r="E4" s="208"/>
      <c r="F4" s="208"/>
      <c r="G4" s="208"/>
      <c r="H4" s="208"/>
      <c r="I4" s="209"/>
      <c r="J4" s="7"/>
      <c r="K4" s="202"/>
      <c r="L4" s="202"/>
      <c r="M4" s="202"/>
      <c r="N4" s="202"/>
      <c r="O4" s="202"/>
      <c r="P4" s="202"/>
      <c r="Q4" s="202"/>
      <c r="R4" s="202"/>
      <c r="S4" s="202"/>
      <c r="T4" s="202"/>
      <c r="U4" s="202"/>
      <c r="V4" s="202"/>
      <c r="W4" s="202"/>
      <c r="X4" s="202"/>
      <c r="Y4" s="202"/>
      <c r="Z4" s="202"/>
      <c r="AA4" s="202"/>
      <c r="AB4" s="202"/>
      <c r="AC4" s="202"/>
      <c r="AD4" s="203"/>
      <c r="AG4" s="171"/>
    </row>
    <row r="5" spans="1:33" ht="70" customHeight="1" thickBot="1" x14ac:dyDescent="0.3">
      <c r="A5" s="6"/>
      <c r="B5" s="210" t="s">
        <v>19</v>
      </c>
      <c r="C5" s="212" t="s">
        <v>31</v>
      </c>
      <c r="D5" s="214" t="s">
        <v>32</v>
      </c>
      <c r="E5" s="215"/>
      <c r="F5" s="215"/>
      <c r="G5" s="216"/>
      <c r="H5" s="212" t="s">
        <v>58</v>
      </c>
      <c r="I5" s="217"/>
      <c r="J5" s="7"/>
      <c r="K5" s="218" t="s">
        <v>28</v>
      </c>
      <c r="L5" s="218"/>
      <c r="M5" s="218"/>
      <c r="N5" s="218"/>
      <c r="O5" s="218"/>
      <c r="P5" s="218"/>
      <c r="Q5" s="218"/>
      <c r="R5" s="218"/>
      <c r="S5" s="218"/>
      <c r="T5" s="219"/>
      <c r="U5" s="220" t="s">
        <v>30</v>
      </c>
      <c r="V5" s="218"/>
      <c r="W5" s="218"/>
      <c r="X5" s="218"/>
      <c r="Y5" s="218"/>
      <c r="Z5" s="218"/>
      <c r="AA5" s="218"/>
      <c r="AB5" s="218"/>
      <c r="AC5" s="218"/>
      <c r="AD5" s="219"/>
      <c r="AG5" s="171"/>
    </row>
    <row r="6" spans="1:33" ht="53" customHeight="1" thickBot="1" x14ac:dyDescent="0.3">
      <c r="A6" s="6"/>
      <c r="B6" s="211"/>
      <c r="C6" s="213"/>
      <c r="D6" s="15" t="s">
        <v>74</v>
      </c>
      <c r="E6" s="9" t="s">
        <v>44</v>
      </c>
      <c r="F6" s="15" t="s">
        <v>72</v>
      </c>
      <c r="G6" s="15" t="s">
        <v>73</v>
      </c>
      <c r="H6" s="213"/>
      <c r="I6" s="217"/>
      <c r="J6" s="7"/>
      <c r="K6" s="218" t="s">
        <v>68</v>
      </c>
      <c r="L6" s="219"/>
      <c r="M6" s="220" t="s">
        <v>66</v>
      </c>
      <c r="N6" s="218"/>
      <c r="O6" s="218"/>
      <c r="P6" s="219"/>
      <c r="Q6" s="220" t="s">
        <v>67</v>
      </c>
      <c r="R6" s="218"/>
      <c r="S6" s="218"/>
      <c r="T6" s="219"/>
      <c r="U6" s="220" t="s">
        <v>68</v>
      </c>
      <c r="V6" s="219"/>
      <c r="W6" s="220" t="s">
        <v>66</v>
      </c>
      <c r="X6" s="218"/>
      <c r="Y6" s="218"/>
      <c r="Z6" s="219"/>
      <c r="AA6" s="220" t="s">
        <v>67</v>
      </c>
      <c r="AB6" s="218"/>
      <c r="AC6" s="218"/>
      <c r="AD6" s="219"/>
      <c r="AG6" s="171"/>
    </row>
    <row r="7" spans="1:33" ht="24" customHeight="1" thickBot="1" x14ac:dyDescent="0.3">
      <c r="A7" s="6"/>
      <c r="B7" s="173" t="s">
        <v>17</v>
      </c>
      <c r="C7" s="174"/>
      <c r="D7" s="174"/>
      <c r="E7" s="174"/>
      <c r="F7" s="174"/>
      <c r="G7" s="174"/>
      <c r="H7" s="174"/>
      <c r="I7" s="175"/>
      <c r="J7" s="7"/>
      <c r="K7" s="53" t="s">
        <v>64</v>
      </c>
      <c r="L7" s="52" t="s">
        <v>65</v>
      </c>
      <c r="M7" s="49" t="s">
        <v>64</v>
      </c>
      <c r="N7" s="50" t="s">
        <v>65</v>
      </c>
      <c r="O7" s="50" t="s">
        <v>64</v>
      </c>
      <c r="P7" s="51" t="s">
        <v>65</v>
      </c>
      <c r="Q7" s="53" t="s">
        <v>64</v>
      </c>
      <c r="R7" s="50" t="s">
        <v>65</v>
      </c>
      <c r="S7" s="50" t="s">
        <v>64</v>
      </c>
      <c r="T7" s="52" t="s">
        <v>65</v>
      </c>
      <c r="U7" s="49" t="s">
        <v>64</v>
      </c>
      <c r="V7" s="51" t="s">
        <v>65</v>
      </c>
      <c r="W7" s="53" t="s">
        <v>64</v>
      </c>
      <c r="X7" s="50" t="s">
        <v>65</v>
      </c>
      <c r="Y7" s="50" t="s">
        <v>64</v>
      </c>
      <c r="Z7" s="52" t="s">
        <v>65</v>
      </c>
      <c r="AA7" s="49" t="s">
        <v>64</v>
      </c>
      <c r="AB7" s="50" t="s">
        <v>65</v>
      </c>
      <c r="AC7" s="50" t="s">
        <v>64</v>
      </c>
      <c r="AD7" s="51" t="s">
        <v>65</v>
      </c>
      <c r="AG7" s="171"/>
    </row>
    <row r="8" spans="1:33" s="2" customFormat="1" ht="36" customHeight="1" x14ac:dyDescent="0.25">
      <c r="A8" s="10"/>
      <c r="B8" s="66" t="s">
        <v>3</v>
      </c>
      <c r="C8" s="13" t="s">
        <v>75</v>
      </c>
      <c r="D8" s="248"/>
      <c r="E8" s="248"/>
      <c r="F8" s="248"/>
      <c r="G8" s="78">
        <f>(((D8*2)+E8+(F8*2))/3)</f>
        <v>0</v>
      </c>
      <c r="H8" s="180"/>
      <c r="I8" s="181"/>
      <c r="J8" s="12"/>
      <c r="K8" s="26">
        <v>2</v>
      </c>
      <c r="L8" s="33">
        <v>3</v>
      </c>
      <c r="M8" s="28">
        <f t="shared" ref="M8:M14" si="0">G8*(K8/2)</f>
        <v>0</v>
      </c>
      <c r="N8" s="27">
        <f t="shared" ref="N8:N14" si="1">G8*(L8/2)</f>
        <v>0</v>
      </c>
      <c r="O8" s="27">
        <f>M8</f>
        <v>0</v>
      </c>
      <c r="P8" s="29">
        <f>N8</f>
        <v>0</v>
      </c>
      <c r="Q8" s="26">
        <f t="shared" ref="Q8:R14" si="2">M8*0.5</f>
        <v>0</v>
      </c>
      <c r="R8" s="27">
        <f t="shared" si="2"/>
        <v>0</v>
      </c>
      <c r="S8" s="27">
        <f t="shared" ref="S8:T14" si="3">O8*2</f>
        <v>0</v>
      </c>
      <c r="T8" s="33">
        <f t="shared" si="3"/>
        <v>0</v>
      </c>
      <c r="U8" s="28">
        <v>2</v>
      </c>
      <c r="V8" s="29">
        <v>8</v>
      </c>
      <c r="W8" s="26">
        <f t="shared" ref="W8:W14" si="4">M8</f>
        <v>0</v>
      </c>
      <c r="X8" s="27">
        <f t="shared" ref="X8:X14" si="5">N8*(V8/L8)</f>
        <v>0</v>
      </c>
      <c r="Y8" s="27">
        <f t="shared" ref="Y8:Y14" si="6">O8</f>
        <v>0</v>
      </c>
      <c r="Z8" s="33">
        <f t="shared" ref="Z8:Z14" si="7">P8*(V8/L8)</f>
        <v>0</v>
      </c>
      <c r="AA8" s="28">
        <f t="shared" ref="AA8:AB14" si="8">W8*0.5</f>
        <v>0</v>
      </c>
      <c r="AB8" s="27">
        <f t="shared" si="8"/>
        <v>0</v>
      </c>
      <c r="AC8" s="27">
        <f t="shared" ref="AC8:AD14" si="9">Y8*2</f>
        <v>0</v>
      </c>
      <c r="AD8" s="29">
        <f t="shared" si="9"/>
        <v>0</v>
      </c>
      <c r="AE8" s="108"/>
      <c r="AG8" s="171"/>
    </row>
    <row r="9" spans="1:33" s="2" customFormat="1" ht="36" customHeight="1" x14ac:dyDescent="0.25">
      <c r="A9" s="10"/>
      <c r="B9" s="24" t="s">
        <v>24</v>
      </c>
      <c r="C9" s="11" t="s">
        <v>38</v>
      </c>
      <c r="D9" s="248"/>
      <c r="E9" s="248"/>
      <c r="F9" s="248"/>
      <c r="G9" s="78">
        <f t="shared" ref="G9:G14" si="10">(((D9*2)+E9+(F9*2))/3)</f>
        <v>0</v>
      </c>
      <c r="H9" s="182"/>
      <c r="I9" s="183"/>
      <c r="J9" s="12"/>
      <c r="K9" s="26">
        <v>2</v>
      </c>
      <c r="L9" s="33">
        <v>3</v>
      </c>
      <c r="M9" s="28">
        <f t="shared" si="0"/>
        <v>0</v>
      </c>
      <c r="N9" s="27">
        <f t="shared" si="1"/>
        <v>0</v>
      </c>
      <c r="O9" s="27">
        <f>M9</f>
        <v>0</v>
      </c>
      <c r="P9" s="29">
        <f t="shared" ref="O9:P14" si="11">N9</f>
        <v>0</v>
      </c>
      <c r="Q9" s="26">
        <f t="shared" si="2"/>
        <v>0</v>
      </c>
      <c r="R9" s="27">
        <f>N9*0.5</f>
        <v>0</v>
      </c>
      <c r="S9" s="27">
        <f t="shared" si="3"/>
        <v>0</v>
      </c>
      <c r="T9" s="33">
        <f t="shared" si="3"/>
        <v>0</v>
      </c>
      <c r="U9" s="28">
        <v>2</v>
      </c>
      <c r="V9" s="29">
        <v>8</v>
      </c>
      <c r="W9" s="26">
        <f t="shared" si="4"/>
        <v>0</v>
      </c>
      <c r="X9" s="27">
        <f>N9*(V9/L9)</f>
        <v>0</v>
      </c>
      <c r="Y9" s="27">
        <f>O9</f>
        <v>0</v>
      </c>
      <c r="Z9" s="33">
        <f t="shared" si="7"/>
        <v>0</v>
      </c>
      <c r="AA9" s="28">
        <f t="shared" si="8"/>
        <v>0</v>
      </c>
      <c r="AB9" s="27">
        <f t="shared" si="8"/>
        <v>0</v>
      </c>
      <c r="AC9" s="27">
        <f t="shared" si="9"/>
        <v>0</v>
      </c>
      <c r="AD9" s="29">
        <f t="shared" si="9"/>
        <v>0</v>
      </c>
      <c r="AE9" s="108"/>
      <c r="AG9" s="171"/>
    </row>
    <row r="10" spans="1:33" s="2" customFormat="1" ht="36" customHeight="1" x14ac:dyDescent="0.25">
      <c r="A10" s="10"/>
      <c r="B10" s="66" t="s">
        <v>13</v>
      </c>
      <c r="C10" s="13" t="s">
        <v>83</v>
      </c>
      <c r="D10" s="248"/>
      <c r="E10" s="248"/>
      <c r="F10" s="248"/>
      <c r="G10" s="78">
        <f t="shared" si="10"/>
        <v>0</v>
      </c>
      <c r="H10" s="182"/>
      <c r="I10" s="183"/>
      <c r="J10" s="12"/>
      <c r="K10" s="26">
        <v>2</v>
      </c>
      <c r="L10" s="33">
        <v>8</v>
      </c>
      <c r="M10" s="28">
        <f t="shared" si="0"/>
        <v>0</v>
      </c>
      <c r="N10" s="27">
        <f t="shared" si="1"/>
        <v>0</v>
      </c>
      <c r="O10" s="27">
        <f t="shared" si="11"/>
        <v>0</v>
      </c>
      <c r="P10" s="29">
        <f>N10</f>
        <v>0</v>
      </c>
      <c r="Q10" s="26">
        <f t="shared" si="2"/>
        <v>0</v>
      </c>
      <c r="R10" s="27">
        <f t="shared" si="2"/>
        <v>0</v>
      </c>
      <c r="S10" s="27">
        <f t="shared" si="3"/>
        <v>0</v>
      </c>
      <c r="T10" s="33">
        <f t="shared" si="3"/>
        <v>0</v>
      </c>
      <c r="U10" s="28">
        <v>2</v>
      </c>
      <c r="V10" s="29">
        <v>18</v>
      </c>
      <c r="W10" s="26">
        <f t="shared" si="4"/>
        <v>0</v>
      </c>
      <c r="X10" s="27">
        <f t="shared" si="5"/>
        <v>0</v>
      </c>
      <c r="Y10" s="27">
        <f t="shared" si="6"/>
        <v>0</v>
      </c>
      <c r="Z10" s="33">
        <f t="shared" si="7"/>
        <v>0</v>
      </c>
      <c r="AA10" s="28">
        <f t="shared" si="8"/>
        <v>0</v>
      </c>
      <c r="AB10" s="27">
        <f t="shared" si="8"/>
        <v>0</v>
      </c>
      <c r="AC10" s="27">
        <f t="shared" si="9"/>
        <v>0</v>
      </c>
      <c r="AD10" s="29">
        <f t="shared" si="9"/>
        <v>0</v>
      </c>
      <c r="AE10" s="108"/>
      <c r="AG10" s="171"/>
    </row>
    <row r="11" spans="1:33" s="2" customFormat="1" ht="36" customHeight="1" x14ac:dyDescent="0.25">
      <c r="A11" s="10"/>
      <c r="B11" s="24" t="s">
        <v>14</v>
      </c>
      <c r="C11" s="11" t="s">
        <v>39</v>
      </c>
      <c r="D11" s="248"/>
      <c r="E11" s="248"/>
      <c r="F11" s="248"/>
      <c r="G11" s="78">
        <f t="shared" si="10"/>
        <v>0</v>
      </c>
      <c r="H11" s="182"/>
      <c r="I11" s="183"/>
      <c r="J11" s="12"/>
      <c r="K11" s="26">
        <v>2</v>
      </c>
      <c r="L11" s="33">
        <v>3</v>
      </c>
      <c r="M11" s="28">
        <f t="shared" si="0"/>
        <v>0</v>
      </c>
      <c r="N11" s="27">
        <f t="shared" si="1"/>
        <v>0</v>
      </c>
      <c r="O11" s="27">
        <f t="shared" si="11"/>
        <v>0</v>
      </c>
      <c r="P11" s="29">
        <f t="shared" si="11"/>
        <v>0</v>
      </c>
      <c r="Q11" s="26">
        <f t="shared" si="2"/>
        <v>0</v>
      </c>
      <c r="R11" s="27">
        <f t="shared" si="2"/>
        <v>0</v>
      </c>
      <c r="S11" s="27">
        <f t="shared" si="3"/>
        <v>0</v>
      </c>
      <c r="T11" s="33">
        <f t="shared" si="3"/>
        <v>0</v>
      </c>
      <c r="U11" s="28">
        <v>2</v>
      </c>
      <c r="V11" s="29">
        <v>8</v>
      </c>
      <c r="W11" s="26">
        <f t="shared" si="4"/>
        <v>0</v>
      </c>
      <c r="X11" s="27">
        <f t="shared" si="5"/>
        <v>0</v>
      </c>
      <c r="Y11" s="27">
        <f t="shared" si="6"/>
        <v>0</v>
      </c>
      <c r="Z11" s="33">
        <f t="shared" si="7"/>
        <v>0</v>
      </c>
      <c r="AA11" s="28">
        <f t="shared" si="8"/>
        <v>0</v>
      </c>
      <c r="AB11" s="27">
        <f t="shared" si="8"/>
        <v>0</v>
      </c>
      <c r="AC11" s="27">
        <f t="shared" si="9"/>
        <v>0</v>
      </c>
      <c r="AD11" s="29">
        <f t="shared" si="9"/>
        <v>0</v>
      </c>
      <c r="AE11" s="108"/>
      <c r="AG11" s="171"/>
    </row>
    <row r="12" spans="1:33" s="2" customFormat="1" ht="36" customHeight="1" x14ac:dyDescent="0.25">
      <c r="A12" s="10"/>
      <c r="B12" s="24" t="s">
        <v>25</v>
      </c>
      <c r="C12" s="11" t="s">
        <v>40</v>
      </c>
      <c r="D12" s="248"/>
      <c r="E12" s="248"/>
      <c r="F12" s="248"/>
      <c r="G12" s="78">
        <f t="shared" si="10"/>
        <v>0</v>
      </c>
      <c r="H12" s="182"/>
      <c r="I12" s="183"/>
      <c r="J12" s="12"/>
      <c r="K12" s="26">
        <v>2</v>
      </c>
      <c r="L12" s="33">
        <v>3</v>
      </c>
      <c r="M12" s="28">
        <f t="shared" si="0"/>
        <v>0</v>
      </c>
      <c r="N12" s="27">
        <f t="shared" si="1"/>
        <v>0</v>
      </c>
      <c r="O12" s="27">
        <f t="shared" si="11"/>
        <v>0</v>
      </c>
      <c r="P12" s="29">
        <f t="shared" si="11"/>
        <v>0</v>
      </c>
      <c r="Q12" s="26">
        <f t="shared" si="2"/>
        <v>0</v>
      </c>
      <c r="R12" s="27">
        <f t="shared" si="2"/>
        <v>0</v>
      </c>
      <c r="S12" s="27">
        <f t="shared" si="3"/>
        <v>0</v>
      </c>
      <c r="T12" s="33">
        <f t="shared" si="3"/>
        <v>0</v>
      </c>
      <c r="U12" s="28">
        <v>2</v>
      </c>
      <c r="V12" s="29">
        <v>8</v>
      </c>
      <c r="W12" s="26">
        <f t="shared" si="4"/>
        <v>0</v>
      </c>
      <c r="X12" s="27">
        <f t="shared" si="5"/>
        <v>0</v>
      </c>
      <c r="Y12" s="27">
        <f t="shared" si="6"/>
        <v>0</v>
      </c>
      <c r="Z12" s="33">
        <f t="shared" si="7"/>
        <v>0</v>
      </c>
      <c r="AA12" s="28">
        <f t="shared" si="8"/>
        <v>0</v>
      </c>
      <c r="AB12" s="27">
        <f t="shared" si="8"/>
        <v>0</v>
      </c>
      <c r="AC12" s="27">
        <f t="shared" si="9"/>
        <v>0</v>
      </c>
      <c r="AD12" s="29">
        <f t="shared" si="9"/>
        <v>0</v>
      </c>
      <c r="AE12" s="108"/>
      <c r="AG12" s="171"/>
    </row>
    <row r="13" spans="1:33" s="2" customFormat="1" ht="36" customHeight="1" x14ac:dyDescent="0.25">
      <c r="A13" s="10"/>
      <c r="B13" s="66" t="s">
        <v>26</v>
      </c>
      <c r="C13" s="13" t="s">
        <v>77</v>
      </c>
      <c r="D13" s="248"/>
      <c r="E13" s="248"/>
      <c r="F13" s="248"/>
      <c r="G13" s="78">
        <f t="shared" si="10"/>
        <v>0</v>
      </c>
      <c r="H13" s="182"/>
      <c r="I13" s="183"/>
      <c r="J13" s="12"/>
      <c r="K13" s="26">
        <v>2</v>
      </c>
      <c r="L13" s="33">
        <v>3</v>
      </c>
      <c r="M13" s="28">
        <f t="shared" si="0"/>
        <v>0</v>
      </c>
      <c r="N13" s="27">
        <f t="shared" si="1"/>
        <v>0</v>
      </c>
      <c r="O13" s="27">
        <f t="shared" si="11"/>
        <v>0</v>
      </c>
      <c r="P13" s="29">
        <f t="shared" si="11"/>
        <v>0</v>
      </c>
      <c r="Q13" s="26">
        <f t="shared" si="2"/>
        <v>0</v>
      </c>
      <c r="R13" s="27">
        <f t="shared" si="2"/>
        <v>0</v>
      </c>
      <c r="S13" s="27">
        <f t="shared" si="3"/>
        <v>0</v>
      </c>
      <c r="T13" s="33">
        <f t="shared" si="3"/>
        <v>0</v>
      </c>
      <c r="U13" s="28">
        <v>2</v>
      </c>
      <c r="V13" s="29">
        <v>8</v>
      </c>
      <c r="W13" s="26">
        <f t="shared" si="4"/>
        <v>0</v>
      </c>
      <c r="X13" s="27">
        <f t="shared" si="5"/>
        <v>0</v>
      </c>
      <c r="Y13" s="27">
        <f t="shared" si="6"/>
        <v>0</v>
      </c>
      <c r="Z13" s="33">
        <f t="shared" si="7"/>
        <v>0</v>
      </c>
      <c r="AA13" s="28">
        <f t="shared" si="8"/>
        <v>0</v>
      </c>
      <c r="AB13" s="27">
        <f t="shared" si="8"/>
        <v>0</v>
      </c>
      <c r="AC13" s="27">
        <f t="shared" si="9"/>
        <v>0</v>
      </c>
      <c r="AD13" s="29">
        <f t="shared" si="9"/>
        <v>0</v>
      </c>
      <c r="AE13" s="108"/>
      <c r="AG13" s="171"/>
    </row>
    <row r="14" spans="1:33" s="2" customFormat="1" ht="36" customHeight="1" thickBot="1" x14ac:dyDescent="0.3">
      <c r="A14" s="10"/>
      <c r="B14" s="67" t="s">
        <v>27</v>
      </c>
      <c r="C14" s="68" t="s">
        <v>41</v>
      </c>
      <c r="D14" s="249"/>
      <c r="E14" s="249"/>
      <c r="F14" s="249"/>
      <c r="G14" s="79">
        <f t="shared" si="10"/>
        <v>0</v>
      </c>
      <c r="H14" s="184"/>
      <c r="I14" s="185"/>
      <c r="J14" s="12"/>
      <c r="K14" s="35">
        <v>2</v>
      </c>
      <c r="L14" s="34">
        <v>3</v>
      </c>
      <c r="M14" s="30">
        <f t="shared" si="0"/>
        <v>0</v>
      </c>
      <c r="N14" s="31">
        <f t="shared" si="1"/>
        <v>0</v>
      </c>
      <c r="O14" s="31">
        <f t="shared" si="11"/>
        <v>0</v>
      </c>
      <c r="P14" s="32">
        <f t="shared" si="11"/>
        <v>0</v>
      </c>
      <c r="Q14" s="35">
        <f t="shared" si="2"/>
        <v>0</v>
      </c>
      <c r="R14" s="31">
        <f t="shared" si="2"/>
        <v>0</v>
      </c>
      <c r="S14" s="31">
        <f t="shared" si="3"/>
        <v>0</v>
      </c>
      <c r="T14" s="34">
        <f t="shared" si="3"/>
        <v>0</v>
      </c>
      <c r="U14" s="30">
        <v>2</v>
      </c>
      <c r="V14" s="32">
        <v>8</v>
      </c>
      <c r="W14" s="35">
        <f t="shared" si="4"/>
        <v>0</v>
      </c>
      <c r="X14" s="31">
        <f t="shared" si="5"/>
        <v>0</v>
      </c>
      <c r="Y14" s="31">
        <f t="shared" si="6"/>
        <v>0</v>
      </c>
      <c r="Z14" s="34">
        <f t="shared" si="7"/>
        <v>0</v>
      </c>
      <c r="AA14" s="30">
        <f t="shared" si="8"/>
        <v>0</v>
      </c>
      <c r="AB14" s="31">
        <f t="shared" si="8"/>
        <v>0</v>
      </c>
      <c r="AC14" s="31">
        <f t="shared" si="9"/>
        <v>0</v>
      </c>
      <c r="AD14" s="32">
        <f t="shared" si="9"/>
        <v>0</v>
      </c>
      <c r="AE14" s="108"/>
      <c r="AG14" s="171"/>
    </row>
    <row r="15" spans="1:33" ht="9" customHeight="1" thickBot="1" x14ac:dyDescent="0.3">
      <c r="A15" s="6"/>
      <c r="B15" s="3"/>
      <c r="C15" s="4"/>
      <c r="D15" s="4"/>
      <c r="E15" s="5"/>
      <c r="F15" s="4"/>
      <c r="G15" s="4"/>
      <c r="H15" s="14"/>
      <c r="I15" s="14"/>
      <c r="J15" s="7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</row>
    <row r="16" spans="1:33" ht="32" customHeight="1" thickBot="1" x14ac:dyDescent="0.3">
      <c r="A16" s="6"/>
      <c r="B16" s="59" t="s">
        <v>19</v>
      </c>
      <c r="C16" s="60" t="s">
        <v>31</v>
      </c>
      <c r="D16" s="60" t="s">
        <v>91</v>
      </c>
      <c r="E16" s="61" t="s">
        <v>92</v>
      </c>
      <c r="F16" s="14"/>
      <c r="G16" s="14"/>
      <c r="H16" s="197"/>
      <c r="I16" s="197"/>
      <c r="J16" s="7"/>
      <c r="K16" s="41">
        <f t="shared" ref="K16:AD16" si="12">SUM(K8:K14)</f>
        <v>14</v>
      </c>
      <c r="L16" s="38">
        <f t="shared" si="12"/>
        <v>26</v>
      </c>
      <c r="M16" s="37">
        <f t="shared" si="12"/>
        <v>0</v>
      </c>
      <c r="N16" s="39">
        <f t="shared" si="12"/>
        <v>0</v>
      </c>
      <c r="O16" s="39">
        <f t="shared" si="12"/>
        <v>0</v>
      </c>
      <c r="P16" s="40">
        <f t="shared" si="12"/>
        <v>0</v>
      </c>
      <c r="Q16" s="41">
        <f t="shared" si="12"/>
        <v>0</v>
      </c>
      <c r="R16" s="39">
        <f t="shared" si="12"/>
        <v>0</v>
      </c>
      <c r="S16" s="39">
        <f t="shared" si="12"/>
        <v>0</v>
      </c>
      <c r="T16" s="38">
        <f t="shared" si="12"/>
        <v>0</v>
      </c>
      <c r="U16" s="37">
        <f t="shared" si="12"/>
        <v>14</v>
      </c>
      <c r="V16" s="40">
        <f t="shared" si="12"/>
        <v>66</v>
      </c>
      <c r="W16" s="41">
        <f t="shared" si="12"/>
        <v>0</v>
      </c>
      <c r="X16" s="39">
        <f t="shared" si="12"/>
        <v>0</v>
      </c>
      <c r="Y16" s="39">
        <f t="shared" si="12"/>
        <v>0</v>
      </c>
      <c r="Z16" s="38">
        <f t="shared" si="12"/>
        <v>0</v>
      </c>
      <c r="AA16" s="37">
        <f t="shared" si="12"/>
        <v>0</v>
      </c>
      <c r="AB16" s="39">
        <f t="shared" si="12"/>
        <v>0</v>
      </c>
      <c r="AC16" s="39">
        <f t="shared" si="12"/>
        <v>0</v>
      </c>
      <c r="AD16" s="40">
        <f t="shared" si="12"/>
        <v>0</v>
      </c>
      <c r="AG16" s="172" t="s">
        <v>95</v>
      </c>
    </row>
    <row r="17" spans="1:35" ht="26" customHeight="1" thickBot="1" x14ac:dyDescent="0.3">
      <c r="A17" s="6"/>
      <c r="B17" s="177" t="s">
        <v>90</v>
      </c>
      <c r="C17" s="178"/>
      <c r="D17" s="178"/>
      <c r="E17" s="179"/>
      <c r="F17" s="14"/>
      <c r="G17" s="71"/>
      <c r="H17" s="71"/>
      <c r="I17" s="14"/>
      <c r="J17" s="7"/>
      <c r="AG17" s="172"/>
    </row>
    <row r="18" spans="1:35" ht="52" thickBot="1" x14ac:dyDescent="0.3">
      <c r="A18" s="6"/>
      <c r="B18" s="62">
        <v>1</v>
      </c>
      <c r="C18" s="57" t="s">
        <v>75</v>
      </c>
      <c r="D18" s="151">
        <f t="shared" ref="D18:D24" si="13">G8*K8*0.4</f>
        <v>0</v>
      </c>
      <c r="E18" s="152">
        <f t="shared" ref="E18:E24" si="14">G8*L8*0.4</f>
        <v>0</v>
      </c>
      <c r="F18" s="14"/>
      <c r="G18" s="69" t="s">
        <v>88</v>
      </c>
      <c r="H18" s="70" t="s">
        <v>89</v>
      </c>
      <c r="I18" s="14"/>
      <c r="J18" s="7"/>
      <c r="M18" s="176"/>
      <c r="N18" s="176"/>
      <c r="O18" s="176"/>
      <c r="P18" s="176"/>
      <c r="AG18" s="172"/>
    </row>
    <row r="19" spans="1:35" ht="37" customHeight="1" x14ac:dyDescent="0.25">
      <c r="A19" s="6"/>
      <c r="B19" s="63">
        <v>2</v>
      </c>
      <c r="C19" s="58" t="s">
        <v>38</v>
      </c>
      <c r="D19" s="151">
        <f t="shared" si="13"/>
        <v>0</v>
      </c>
      <c r="E19" s="152">
        <f t="shared" si="14"/>
        <v>0</v>
      </c>
      <c r="F19" s="14"/>
      <c r="G19" s="155" t="s">
        <v>20</v>
      </c>
      <c r="H19" s="258"/>
      <c r="I19" s="14"/>
      <c r="J19" s="7"/>
      <c r="AG19" s="172"/>
    </row>
    <row r="20" spans="1:35" ht="51" x14ac:dyDescent="0.25">
      <c r="A20" s="6"/>
      <c r="B20" s="62">
        <v>3</v>
      </c>
      <c r="C20" s="57" t="s">
        <v>76</v>
      </c>
      <c r="D20" s="151">
        <f t="shared" si="13"/>
        <v>0</v>
      </c>
      <c r="E20" s="152">
        <f t="shared" si="14"/>
        <v>0</v>
      </c>
      <c r="F20" s="14"/>
      <c r="G20" s="156" t="s">
        <v>21</v>
      </c>
      <c r="H20" s="259"/>
      <c r="I20" s="14"/>
      <c r="J20" s="7"/>
      <c r="AG20" s="172"/>
    </row>
    <row r="21" spans="1:35" ht="34" x14ac:dyDescent="0.25">
      <c r="A21" s="6"/>
      <c r="B21" s="63">
        <v>4</v>
      </c>
      <c r="C21" s="58" t="s">
        <v>39</v>
      </c>
      <c r="D21" s="151">
        <f t="shared" si="13"/>
        <v>0</v>
      </c>
      <c r="E21" s="152">
        <f t="shared" si="14"/>
        <v>0</v>
      </c>
      <c r="F21" s="14"/>
      <c r="G21" s="156" t="s">
        <v>22</v>
      </c>
      <c r="H21" s="259"/>
      <c r="I21" s="14"/>
      <c r="J21" s="7"/>
      <c r="AG21" s="172"/>
    </row>
    <row r="22" spans="1:35" ht="33" customHeight="1" thickBot="1" x14ac:dyDescent="0.3">
      <c r="A22" s="6"/>
      <c r="B22" s="63">
        <v>5</v>
      </c>
      <c r="C22" s="58" t="s">
        <v>40</v>
      </c>
      <c r="D22" s="151">
        <f t="shared" si="13"/>
        <v>0</v>
      </c>
      <c r="E22" s="152">
        <f t="shared" si="14"/>
        <v>0</v>
      </c>
      <c r="F22" s="14"/>
      <c r="G22" s="157" t="s">
        <v>23</v>
      </c>
      <c r="H22" s="260"/>
      <c r="I22" s="14"/>
      <c r="J22" s="7"/>
      <c r="AG22" s="172"/>
    </row>
    <row r="23" spans="1:35" ht="34" x14ac:dyDescent="0.25">
      <c r="A23" s="6"/>
      <c r="B23" s="63">
        <v>6</v>
      </c>
      <c r="C23" s="58" t="s">
        <v>82</v>
      </c>
      <c r="D23" s="151">
        <f t="shared" si="13"/>
        <v>0</v>
      </c>
      <c r="E23" s="152">
        <f t="shared" si="14"/>
        <v>0</v>
      </c>
      <c r="F23" s="14"/>
      <c r="G23" s="14"/>
      <c r="H23" s="14"/>
      <c r="I23" s="14"/>
      <c r="J23" s="7"/>
      <c r="AG23" s="172"/>
    </row>
    <row r="24" spans="1:35" ht="33" customHeight="1" thickBot="1" x14ac:dyDescent="0.3">
      <c r="A24" s="6"/>
      <c r="B24" s="64">
        <v>7</v>
      </c>
      <c r="C24" s="65" t="s">
        <v>41</v>
      </c>
      <c r="D24" s="153">
        <f t="shared" si="13"/>
        <v>0</v>
      </c>
      <c r="E24" s="154">
        <f t="shared" si="14"/>
        <v>0</v>
      </c>
      <c r="F24" s="14"/>
      <c r="G24" s="14"/>
      <c r="H24" s="14"/>
      <c r="I24" s="14"/>
      <c r="J24" s="7"/>
      <c r="AG24" s="172"/>
    </row>
    <row r="25" spans="1:35" ht="9" customHeight="1" thickBot="1" x14ac:dyDescent="0.3">
      <c r="A25" s="6"/>
      <c r="B25" s="14"/>
      <c r="C25" s="14"/>
      <c r="D25" s="14"/>
      <c r="E25" s="14"/>
      <c r="F25" s="14"/>
      <c r="G25" s="14"/>
      <c r="H25" s="14"/>
      <c r="I25" s="14"/>
      <c r="J25" s="7"/>
    </row>
    <row r="26" spans="1:35" s="1" customFormat="1" ht="59" customHeight="1" x14ac:dyDescent="0.2">
      <c r="A26" s="16"/>
      <c r="B26" s="190" t="s">
        <v>1</v>
      </c>
      <c r="C26" s="192" t="s">
        <v>12</v>
      </c>
      <c r="D26" s="194" t="s">
        <v>15</v>
      </c>
      <c r="E26" s="195"/>
      <c r="F26" s="196"/>
      <c r="G26" s="194" t="s">
        <v>16</v>
      </c>
      <c r="H26" s="195"/>
      <c r="I26" s="196"/>
      <c r="J26" s="17"/>
      <c r="AE26" s="250" t="s">
        <v>100</v>
      </c>
      <c r="AG26" s="172" t="s">
        <v>98</v>
      </c>
    </row>
    <row r="27" spans="1:35" s="1" customFormat="1" ht="73" customHeight="1" thickBot="1" x14ac:dyDescent="0.25">
      <c r="A27" s="16"/>
      <c r="B27" s="191"/>
      <c r="C27" s="193"/>
      <c r="D27" s="46" t="s">
        <v>87</v>
      </c>
      <c r="E27" s="48" t="s">
        <v>84</v>
      </c>
      <c r="F27" s="47" t="s">
        <v>86</v>
      </c>
      <c r="G27" s="46" t="s">
        <v>85</v>
      </c>
      <c r="H27" s="48" t="s">
        <v>84</v>
      </c>
      <c r="I27" s="47" t="s">
        <v>86</v>
      </c>
      <c r="J27" s="17"/>
      <c r="AE27" s="250" t="s">
        <v>101</v>
      </c>
      <c r="AG27" s="172"/>
    </row>
    <row r="28" spans="1:35" ht="24" customHeight="1" thickBot="1" x14ac:dyDescent="0.3">
      <c r="A28" s="6"/>
      <c r="B28" s="186" t="s">
        <v>93</v>
      </c>
      <c r="C28" s="187"/>
      <c r="D28" s="188"/>
      <c r="E28" s="188"/>
      <c r="F28" s="188"/>
      <c r="G28" s="188"/>
      <c r="H28" s="188"/>
      <c r="I28" s="189"/>
      <c r="J28" s="43"/>
      <c r="AE28" s="109"/>
      <c r="AG28" s="172"/>
      <c r="AI28" s="1"/>
    </row>
    <row r="29" spans="1:35" ht="38" customHeight="1" x14ac:dyDescent="0.2">
      <c r="A29" s="6"/>
      <c r="B29" s="99" t="s">
        <v>59</v>
      </c>
      <c r="C29" s="100" t="s">
        <v>34</v>
      </c>
      <c r="D29" s="242"/>
      <c r="E29" s="80">
        <f>(SUM(D18:D24))/2</f>
        <v>0</v>
      </c>
      <c r="F29" s="158">
        <f>E29-D29</f>
        <v>0</v>
      </c>
      <c r="G29" s="245"/>
      <c r="H29" s="81">
        <f>E29*H19</f>
        <v>0</v>
      </c>
      <c r="I29" s="161">
        <f>H29-G29</f>
        <v>0</v>
      </c>
      <c r="J29" s="43"/>
      <c r="AE29" s="251" t="s">
        <v>102</v>
      </c>
      <c r="AG29" s="172"/>
    </row>
    <row r="30" spans="1:35" ht="38" customHeight="1" x14ac:dyDescent="0.2">
      <c r="A30" s="6"/>
      <c r="B30" s="101" t="s">
        <v>60</v>
      </c>
      <c r="C30" s="102" t="s">
        <v>35</v>
      </c>
      <c r="D30" s="243"/>
      <c r="E30" s="82">
        <f>(SUM(E18:E24))/2</f>
        <v>0</v>
      </c>
      <c r="F30" s="159">
        <f t="shared" ref="F30:F32" si="15">E30-D30</f>
        <v>0</v>
      </c>
      <c r="G30" s="246"/>
      <c r="H30" s="83">
        <f t="shared" ref="H30:H32" si="16">E30*H20</f>
        <v>0</v>
      </c>
      <c r="I30" s="162">
        <f t="shared" ref="I30:I32" si="17">H30-G30</f>
        <v>0</v>
      </c>
      <c r="J30" s="43"/>
      <c r="AE30" s="251" t="s">
        <v>103</v>
      </c>
      <c r="AG30" s="172"/>
    </row>
    <row r="31" spans="1:35" ht="38" customHeight="1" x14ac:dyDescent="0.2">
      <c r="A31" s="6"/>
      <c r="B31" s="98" t="s">
        <v>61</v>
      </c>
      <c r="C31" s="102" t="s">
        <v>36</v>
      </c>
      <c r="D31" s="243"/>
      <c r="E31" s="82">
        <f>E29</f>
        <v>0</v>
      </c>
      <c r="F31" s="159">
        <f t="shared" si="15"/>
        <v>0</v>
      </c>
      <c r="G31" s="246"/>
      <c r="H31" s="83">
        <f t="shared" si="16"/>
        <v>0</v>
      </c>
      <c r="I31" s="162">
        <f t="shared" si="17"/>
        <v>0</v>
      </c>
      <c r="J31" s="43"/>
      <c r="AE31" s="251" t="s">
        <v>104</v>
      </c>
      <c r="AG31" s="172"/>
    </row>
    <row r="32" spans="1:35" ht="38" customHeight="1" thickBot="1" x14ac:dyDescent="0.25">
      <c r="A32" s="6"/>
      <c r="B32" s="103" t="s">
        <v>62</v>
      </c>
      <c r="C32" s="104" t="s">
        <v>37</v>
      </c>
      <c r="D32" s="244"/>
      <c r="E32" s="84">
        <f>E30</f>
        <v>0</v>
      </c>
      <c r="F32" s="160">
        <f t="shared" si="15"/>
        <v>0</v>
      </c>
      <c r="G32" s="247"/>
      <c r="H32" s="85">
        <f t="shared" si="16"/>
        <v>0</v>
      </c>
      <c r="I32" s="163">
        <f t="shared" si="17"/>
        <v>0</v>
      </c>
      <c r="J32" s="43"/>
      <c r="AE32" s="251" t="s">
        <v>105</v>
      </c>
      <c r="AG32" s="172"/>
    </row>
    <row r="33" spans="1:33" ht="24" customHeight="1" thickBot="1" x14ac:dyDescent="0.3">
      <c r="A33" s="6"/>
      <c r="B33" s="105" t="s">
        <v>2</v>
      </c>
      <c r="C33" s="106" t="s">
        <v>0</v>
      </c>
      <c r="D33" s="86">
        <f>SUM(D29:D32)</f>
        <v>0</v>
      </c>
      <c r="E33" s="87">
        <f>E29+E30+E31+E32</f>
        <v>0</v>
      </c>
      <c r="F33" s="165">
        <f>F29+F30+F31+F32</f>
        <v>0</v>
      </c>
      <c r="G33" s="88">
        <f>SUM(G29:G32)</f>
        <v>0</v>
      </c>
      <c r="H33" s="89">
        <f>H29+H30+H31+H32</f>
        <v>0</v>
      </c>
      <c r="I33" s="138">
        <f>SUM(I29:I32)</f>
        <v>0</v>
      </c>
      <c r="J33" s="43"/>
      <c r="AE33" s="109"/>
      <c r="AG33" s="172"/>
    </row>
    <row r="34" spans="1:33" ht="9" customHeight="1" thickBot="1" x14ac:dyDescent="0.3">
      <c r="A34" s="6"/>
      <c r="B34" s="14"/>
      <c r="C34" s="14"/>
      <c r="D34" s="42"/>
      <c r="E34" s="42"/>
      <c r="F34" s="42"/>
      <c r="G34" s="42"/>
      <c r="H34" s="42"/>
      <c r="I34" s="14"/>
      <c r="J34" s="45"/>
      <c r="AE34" s="109"/>
      <c r="AG34" s="72"/>
    </row>
    <row r="35" spans="1:33" s="1" customFormat="1" ht="59" customHeight="1" x14ac:dyDescent="0.2">
      <c r="A35" s="16"/>
      <c r="B35" s="190" t="s">
        <v>1</v>
      </c>
      <c r="C35" s="192" t="s">
        <v>12</v>
      </c>
      <c r="D35" s="194" t="s">
        <v>15</v>
      </c>
      <c r="E35" s="195"/>
      <c r="F35" s="196"/>
      <c r="G35" s="194" t="s">
        <v>16</v>
      </c>
      <c r="H35" s="195"/>
      <c r="I35" s="196"/>
      <c r="J35" s="44"/>
      <c r="AE35" s="250" t="s">
        <v>106</v>
      </c>
      <c r="AG35" s="172" t="s">
        <v>99</v>
      </c>
    </row>
    <row r="36" spans="1:33" s="1" customFormat="1" ht="73" customHeight="1" thickBot="1" x14ac:dyDescent="0.25">
      <c r="A36" s="16"/>
      <c r="B36" s="191"/>
      <c r="C36" s="193"/>
      <c r="D36" s="46" t="s">
        <v>87</v>
      </c>
      <c r="E36" s="48" t="s">
        <v>84</v>
      </c>
      <c r="F36" s="47" t="s">
        <v>86</v>
      </c>
      <c r="G36" s="46" t="s">
        <v>85</v>
      </c>
      <c r="H36" s="48" t="s">
        <v>84</v>
      </c>
      <c r="I36" s="47" t="s">
        <v>86</v>
      </c>
      <c r="J36" s="44"/>
      <c r="AE36" s="250" t="s">
        <v>107</v>
      </c>
      <c r="AG36" s="172"/>
    </row>
    <row r="37" spans="1:33" ht="24" customHeight="1" thickBot="1" x14ac:dyDescent="0.3">
      <c r="A37" s="6"/>
      <c r="B37" s="186" t="s">
        <v>97</v>
      </c>
      <c r="C37" s="187"/>
      <c r="D37" s="188"/>
      <c r="E37" s="188"/>
      <c r="F37" s="188"/>
      <c r="G37" s="188"/>
      <c r="H37" s="188"/>
      <c r="I37" s="189"/>
      <c r="J37" s="7"/>
      <c r="AG37" s="172"/>
    </row>
    <row r="38" spans="1:33" ht="38" customHeight="1" x14ac:dyDescent="0.25">
      <c r="A38" s="6"/>
      <c r="B38" s="99" t="s">
        <v>59</v>
      </c>
      <c r="C38" s="100" t="s">
        <v>34</v>
      </c>
      <c r="D38" s="90">
        <f>D29</f>
        <v>0</v>
      </c>
      <c r="E38" s="80">
        <f>E29/2</f>
        <v>0</v>
      </c>
      <c r="F38" s="120">
        <f>E38-D38</f>
        <v>0</v>
      </c>
      <c r="G38" s="91">
        <f>G29</f>
        <v>0</v>
      </c>
      <c r="H38" s="81">
        <f>E38*H19</f>
        <v>0</v>
      </c>
      <c r="I38" s="129">
        <f>H38-G38</f>
        <v>0</v>
      </c>
      <c r="J38" s="7"/>
      <c r="AG38" s="172"/>
    </row>
    <row r="39" spans="1:33" ht="38" customHeight="1" x14ac:dyDescent="0.25">
      <c r="A39" s="6"/>
      <c r="B39" s="101" t="s">
        <v>60</v>
      </c>
      <c r="C39" s="102" t="s">
        <v>35</v>
      </c>
      <c r="D39" s="92">
        <f t="shared" ref="D39:D40" si="18">D30</f>
        <v>0</v>
      </c>
      <c r="E39" s="82">
        <f>E30/2</f>
        <v>0</v>
      </c>
      <c r="F39" s="123">
        <f t="shared" ref="F39:F41" si="19">E39-D39</f>
        <v>0</v>
      </c>
      <c r="G39" s="93">
        <f t="shared" ref="G39:G41" si="20">G30</f>
        <v>0</v>
      </c>
      <c r="H39" s="83">
        <f t="shared" ref="H39:H41" si="21">E39*H20</f>
        <v>0</v>
      </c>
      <c r="I39" s="132">
        <f t="shared" ref="I39:I41" si="22">H39-G39</f>
        <v>0</v>
      </c>
      <c r="J39" s="7"/>
      <c r="AG39" s="172"/>
    </row>
    <row r="40" spans="1:33" ht="38" customHeight="1" x14ac:dyDescent="0.25">
      <c r="A40" s="6"/>
      <c r="B40" s="98" t="s">
        <v>61</v>
      </c>
      <c r="C40" s="102" t="s">
        <v>36</v>
      </c>
      <c r="D40" s="92">
        <f t="shared" si="18"/>
        <v>0</v>
      </c>
      <c r="E40" s="82">
        <f>E31*2</f>
        <v>0</v>
      </c>
      <c r="F40" s="123">
        <f t="shared" si="19"/>
        <v>0</v>
      </c>
      <c r="G40" s="93">
        <f t="shared" si="20"/>
        <v>0</v>
      </c>
      <c r="H40" s="83">
        <f t="shared" si="21"/>
        <v>0</v>
      </c>
      <c r="I40" s="132">
        <f t="shared" si="22"/>
        <v>0</v>
      </c>
      <c r="J40" s="7"/>
      <c r="AG40" s="172"/>
    </row>
    <row r="41" spans="1:33" ht="38" customHeight="1" thickBot="1" x14ac:dyDescent="0.3">
      <c r="A41" s="6"/>
      <c r="B41" s="103" t="s">
        <v>62</v>
      </c>
      <c r="C41" s="104" t="s">
        <v>37</v>
      </c>
      <c r="D41" s="94">
        <f>D32</f>
        <v>0</v>
      </c>
      <c r="E41" s="84">
        <f>E32*2</f>
        <v>0</v>
      </c>
      <c r="F41" s="126">
        <f t="shared" si="19"/>
        <v>0</v>
      </c>
      <c r="G41" s="95">
        <f t="shared" si="20"/>
        <v>0</v>
      </c>
      <c r="H41" s="85">
        <f t="shared" si="21"/>
        <v>0</v>
      </c>
      <c r="I41" s="135">
        <f t="shared" si="22"/>
        <v>0</v>
      </c>
      <c r="J41" s="7"/>
      <c r="AG41" s="172"/>
    </row>
    <row r="42" spans="1:33" ht="24" customHeight="1" thickBot="1" x14ac:dyDescent="0.3">
      <c r="A42" s="6"/>
      <c r="B42" s="105" t="s">
        <v>2</v>
      </c>
      <c r="C42" s="106" t="s">
        <v>0</v>
      </c>
      <c r="D42" s="86">
        <f>SUM(D38:D41)</f>
        <v>0</v>
      </c>
      <c r="E42" s="96">
        <f t="shared" ref="E42:I42" si="23">SUM(E38:E41)</f>
        <v>0</v>
      </c>
      <c r="F42" s="164">
        <f t="shared" si="23"/>
        <v>0</v>
      </c>
      <c r="G42" s="88">
        <f>SUM(G38:G41)</f>
        <v>0</v>
      </c>
      <c r="H42" s="89">
        <f t="shared" si="23"/>
        <v>0</v>
      </c>
      <c r="I42" s="138">
        <f t="shared" si="23"/>
        <v>0</v>
      </c>
      <c r="J42" s="7"/>
      <c r="AG42" s="172"/>
    </row>
    <row r="43" spans="1:33" ht="9" customHeight="1" thickBot="1" x14ac:dyDescent="0.3">
      <c r="A43" s="18"/>
      <c r="B43" s="19"/>
      <c r="C43" s="19"/>
      <c r="D43" s="22"/>
      <c r="E43" s="22"/>
      <c r="F43" s="22"/>
      <c r="G43" s="22"/>
      <c r="H43" s="22"/>
      <c r="I43" s="22"/>
      <c r="J43" s="20"/>
    </row>
    <row r="44" spans="1:33" ht="20" thickBot="1" x14ac:dyDescent="0.3"/>
    <row r="45" spans="1:33" x14ac:dyDescent="0.25">
      <c r="D45" s="168" t="s">
        <v>108</v>
      </c>
      <c r="E45" s="169"/>
      <c r="F45" s="169"/>
      <c r="G45" s="169"/>
      <c r="H45" s="169"/>
      <c r="I45" s="170"/>
      <c r="J45" s="5"/>
    </row>
    <row r="46" spans="1:33" x14ac:dyDescent="0.25">
      <c r="D46" s="73"/>
      <c r="E46" s="252" t="s">
        <v>100</v>
      </c>
      <c r="F46" s="253">
        <f>F29</f>
        <v>0</v>
      </c>
      <c r="G46" s="97"/>
      <c r="H46" s="252" t="s">
        <v>102</v>
      </c>
      <c r="I46" s="256">
        <f>I29</f>
        <v>0</v>
      </c>
      <c r="J46" s="7"/>
    </row>
    <row r="47" spans="1:33" x14ac:dyDescent="0.25">
      <c r="D47" s="73"/>
      <c r="E47" s="252" t="s">
        <v>101</v>
      </c>
      <c r="F47" s="253">
        <f t="shared" ref="F47:F49" si="24">F30</f>
        <v>0</v>
      </c>
      <c r="G47" s="97"/>
      <c r="H47" s="252" t="s">
        <v>103</v>
      </c>
      <c r="I47" s="256">
        <f t="shared" ref="I47:I49" si="25">I30</f>
        <v>0</v>
      </c>
      <c r="J47" s="7"/>
    </row>
    <row r="48" spans="1:33" x14ac:dyDescent="0.25">
      <c r="D48" s="73"/>
      <c r="E48" s="252" t="s">
        <v>106</v>
      </c>
      <c r="F48" s="253">
        <f t="shared" si="24"/>
        <v>0</v>
      </c>
      <c r="G48" s="97"/>
      <c r="H48" s="252" t="s">
        <v>104</v>
      </c>
      <c r="I48" s="256">
        <f t="shared" si="25"/>
        <v>0</v>
      </c>
      <c r="J48" s="7"/>
    </row>
    <row r="49" spans="4:10" x14ac:dyDescent="0.25">
      <c r="D49" s="73"/>
      <c r="E49" s="252" t="s">
        <v>107</v>
      </c>
      <c r="F49" s="253">
        <f t="shared" si="24"/>
        <v>0</v>
      </c>
      <c r="G49" s="97"/>
      <c r="H49" s="252" t="s">
        <v>105</v>
      </c>
      <c r="I49" s="256">
        <f t="shared" si="25"/>
        <v>0</v>
      </c>
      <c r="J49" s="7"/>
    </row>
    <row r="50" spans="4:10" x14ac:dyDescent="0.25">
      <c r="D50" s="74"/>
      <c r="E50" s="254" t="s">
        <v>110</v>
      </c>
      <c r="F50" s="255">
        <f>F46+F47+F48+F49</f>
        <v>0</v>
      </c>
      <c r="G50" s="97"/>
      <c r="H50" s="252" t="s">
        <v>111</v>
      </c>
      <c r="I50" s="257">
        <f>I46+I47+I48+I49</f>
        <v>0</v>
      </c>
      <c r="J50" s="7"/>
    </row>
    <row r="51" spans="4:10" x14ac:dyDescent="0.25">
      <c r="D51" s="74"/>
      <c r="E51" s="76"/>
      <c r="F51" s="76"/>
      <c r="G51" s="76"/>
      <c r="H51" s="76"/>
      <c r="I51" s="77"/>
      <c r="J51" s="7"/>
    </row>
    <row r="52" spans="4:10" ht="20" thickBot="1" x14ac:dyDescent="0.3">
      <c r="D52" s="75"/>
      <c r="E52" s="166" t="s">
        <v>112</v>
      </c>
      <c r="F52" s="166"/>
      <c r="G52" s="166"/>
      <c r="H52" s="166"/>
      <c r="I52" s="167"/>
      <c r="J52" s="20"/>
    </row>
    <row r="53" spans="4:10" ht="20" thickBot="1" x14ac:dyDescent="0.3"/>
    <row r="54" spans="4:10" x14ac:dyDescent="0.25">
      <c r="D54" s="168" t="s">
        <v>109</v>
      </c>
      <c r="E54" s="169"/>
      <c r="F54" s="169"/>
      <c r="G54" s="169"/>
      <c r="H54" s="169"/>
      <c r="I54" s="170"/>
      <c r="J54" s="115"/>
    </row>
    <row r="55" spans="4:10" x14ac:dyDescent="0.25">
      <c r="D55" s="73"/>
      <c r="E55" s="252" t="s">
        <v>100</v>
      </c>
      <c r="F55" s="253">
        <f>F38</f>
        <v>0</v>
      </c>
      <c r="G55" s="97"/>
      <c r="H55" s="252" t="s">
        <v>102</v>
      </c>
      <c r="I55" s="256">
        <f>I38</f>
        <v>0</v>
      </c>
      <c r="J55" s="116"/>
    </row>
    <row r="56" spans="4:10" x14ac:dyDescent="0.25">
      <c r="D56" s="73"/>
      <c r="E56" s="252" t="s">
        <v>101</v>
      </c>
      <c r="F56" s="253">
        <f t="shared" ref="F56:F57" si="26">F39</f>
        <v>0</v>
      </c>
      <c r="G56" s="97"/>
      <c r="H56" s="252" t="s">
        <v>103</v>
      </c>
      <c r="I56" s="256">
        <f t="shared" ref="I56:I58" si="27">I39</f>
        <v>0</v>
      </c>
      <c r="J56" s="116"/>
    </row>
    <row r="57" spans="4:10" x14ac:dyDescent="0.25">
      <c r="D57" s="73"/>
      <c r="E57" s="252" t="s">
        <v>106</v>
      </c>
      <c r="F57" s="253">
        <f t="shared" si="26"/>
        <v>0</v>
      </c>
      <c r="G57" s="97"/>
      <c r="H57" s="252" t="s">
        <v>104</v>
      </c>
      <c r="I57" s="256">
        <f>I40</f>
        <v>0</v>
      </c>
      <c r="J57" s="116"/>
    </row>
    <row r="58" spans="4:10" x14ac:dyDescent="0.25">
      <c r="D58" s="73"/>
      <c r="E58" s="252" t="s">
        <v>107</v>
      </c>
      <c r="F58" s="253">
        <f>F41</f>
        <v>0</v>
      </c>
      <c r="G58" s="97"/>
      <c r="H58" s="252" t="s">
        <v>105</v>
      </c>
      <c r="I58" s="256">
        <f t="shared" si="27"/>
        <v>0</v>
      </c>
      <c r="J58" s="116"/>
    </row>
    <row r="59" spans="4:10" x14ac:dyDescent="0.25">
      <c r="D59" s="74"/>
      <c r="E59" s="254" t="s">
        <v>110</v>
      </c>
      <c r="F59" s="255">
        <f>F55+F56+F57+F58</f>
        <v>0</v>
      </c>
      <c r="G59" s="97"/>
      <c r="H59" s="252" t="s">
        <v>111</v>
      </c>
      <c r="I59" s="257">
        <f>I55+I56+I57+I58</f>
        <v>0</v>
      </c>
      <c r="J59" s="116"/>
    </row>
    <row r="60" spans="4:10" x14ac:dyDescent="0.25">
      <c r="D60" s="74"/>
      <c r="E60" s="76"/>
      <c r="F60" s="76"/>
      <c r="G60" s="76"/>
      <c r="H60" s="76"/>
      <c r="I60" s="77"/>
      <c r="J60" s="116"/>
    </row>
    <row r="61" spans="4:10" ht="20" thickBot="1" x14ac:dyDescent="0.3">
      <c r="D61" s="75"/>
      <c r="E61" s="166" t="s">
        <v>112</v>
      </c>
      <c r="F61" s="166"/>
      <c r="G61" s="166"/>
      <c r="H61" s="166"/>
      <c r="I61" s="167"/>
      <c r="J61" s="117"/>
    </row>
  </sheetData>
  <mergeCells count="38">
    <mergeCell ref="A1:J1"/>
    <mergeCell ref="H16:I16"/>
    <mergeCell ref="K2:AD4"/>
    <mergeCell ref="B3:I4"/>
    <mergeCell ref="B5:B6"/>
    <mergeCell ref="C5:C6"/>
    <mergeCell ref="D5:G5"/>
    <mergeCell ref="H5:I6"/>
    <mergeCell ref="K5:T5"/>
    <mergeCell ref="U5:AD5"/>
    <mergeCell ref="K6:L6"/>
    <mergeCell ref="M6:P6"/>
    <mergeCell ref="Q6:T6"/>
    <mergeCell ref="U6:V6"/>
    <mergeCell ref="W6:Z6"/>
    <mergeCell ref="AA6:AD6"/>
    <mergeCell ref="G26:I26"/>
    <mergeCell ref="B28:I28"/>
    <mergeCell ref="B35:B36"/>
    <mergeCell ref="C35:C36"/>
    <mergeCell ref="D35:F35"/>
    <mergeCell ref="G35:I35"/>
    <mergeCell ref="E61:I61"/>
    <mergeCell ref="D45:I45"/>
    <mergeCell ref="E52:I52"/>
    <mergeCell ref="D54:I54"/>
    <mergeCell ref="AG3:AG14"/>
    <mergeCell ref="AG16:AG24"/>
    <mergeCell ref="AG26:AG33"/>
    <mergeCell ref="AG35:AG42"/>
    <mergeCell ref="B7:I7"/>
    <mergeCell ref="M18:P18"/>
    <mergeCell ref="B17:E17"/>
    <mergeCell ref="H8:I14"/>
    <mergeCell ref="B37:I37"/>
    <mergeCell ref="B26:B27"/>
    <mergeCell ref="C26:C27"/>
    <mergeCell ref="D26:F26"/>
  </mergeCells>
  <phoneticPr fontId="3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1F5E6-16DF-7C47-96D1-920D23F09223}">
  <sheetPr>
    <tabColor theme="4" tint="0.59999389629810485"/>
  </sheetPr>
  <dimension ref="A1:AE67"/>
  <sheetViews>
    <sheetView zoomScale="60" zoomScaleNormal="60" workbookViewId="0">
      <selection activeCell="AG6" sqref="AG6"/>
    </sheetView>
  </sheetViews>
  <sheetFormatPr baseColWidth="10" defaultRowHeight="15" x14ac:dyDescent="0.2"/>
  <cols>
    <col min="1" max="1" width="1.6640625" style="21" customWidth="1"/>
    <col min="2" max="2" width="9.1640625" style="21" customWidth="1"/>
    <col min="3" max="3" width="85.33203125" style="21" customWidth="1"/>
    <col min="4" max="9" width="21.33203125" style="21" customWidth="1"/>
    <col min="10" max="10" width="1.6640625" style="21" customWidth="1"/>
    <col min="11" max="30" width="13.83203125" hidden="1" customWidth="1"/>
    <col min="31" max="31" width="13.83203125" customWidth="1"/>
  </cols>
  <sheetData>
    <row r="1" spans="1:31" ht="48" customHeight="1" thickBot="1" x14ac:dyDescent="0.3">
      <c r="A1" s="267" t="s">
        <v>113</v>
      </c>
      <c r="B1" s="268"/>
      <c r="C1" s="268"/>
      <c r="D1" s="268"/>
      <c r="E1" s="268"/>
      <c r="F1" s="268"/>
      <c r="G1" s="268"/>
      <c r="H1" s="268"/>
      <c r="I1" s="268"/>
      <c r="J1" s="269"/>
      <c r="AE1" s="107"/>
    </row>
    <row r="2" spans="1:31" ht="9" customHeight="1" thickBot="1" x14ac:dyDescent="0.25">
      <c r="A2" s="3"/>
      <c r="B2" s="4"/>
      <c r="C2" s="4"/>
      <c r="D2" s="4"/>
      <c r="E2" s="4"/>
      <c r="F2" s="4"/>
      <c r="G2" s="4"/>
      <c r="H2" s="4"/>
      <c r="I2" s="4"/>
      <c r="J2" s="5"/>
      <c r="K2" s="198" t="s">
        <v>69</v>
      </c>
      <c r="L2" s="198"/>
      <c r="M2" s="198"/>
      <c r="N2" s="198"/>
      <c r="O2" s="198"/>
      <c r="P2" s="198"/>
      <c r="Q2" s="198"/>
      <c r="R2" s="198"/>
      <c r="S2" s="198"/>
      <c r="T2" s="198"/>
      <c r="U2" s="198"/>
      <c r="V2" s="198"/>
      <c r="W2" s="198"/>
      <c r="X2" s="198"/>
      <c r="Y2" s="198"/>
      <c r="Z2" s="198"/>
      <c r="AA2" s="198"/>
      <c r="AB2" s="198"/>
      <c r="AC2" s="198"/>
      <c r="AD2" s="199"/>
    </row>
    <row r="3" spans="1:31" ht="12" customHeight="1" x14ac:dyDescent="0.2">
      <c r="A3" s="6"/>
      <c r="B3" s="204" t="s">
        <v>55</v>
      </c>
      <c r="C3" s="205"/>
      <c r="D3" s="205"/>
      <c r="E3" s="205"/>
      <c r="F3" s="205"/>
      <c r="G3" s="205"/>
      <c r="H3" s="205"/>
      <c r="I3" s="206"/>
      <c r="J3" s="7"/>
      <c r="K3" s="200"/>
      <c r="L3" s="200"/>
      <c r="M3" s="200"/>
      <c r="N3" s="200"/>
      <c r="O3" s="200"/>
      <c r="P3" s="200"/>
      <c r="Q3" s="200"/>
      <c r="R3" s="200"/>
      <c r="S3" s="200"/>
      <c r="T3" s="200"/>
      <c r="U3" s="200"/>
      <c r="V3" s="200"/>
      <c r="W3" s="200"/>
      <c r="X3" s="200"/>
      <c r="Y3" s="200"/>
      <c r="Z3" s="200"/>
      <c r="AA3" s="200"/>
      <c r="AB3" s="200"/>
      <c r="AC3" s="200"/>
      <c r="AD3" s="201"/>
    </row>
    <row r="4" spans="1:31" ht="12" customHeight="1" thickBot="1" x14ac:dyDescent="0.25">
      <c r="A4" s="6"/>
      <c r="B4" s="207"/>
      <c r="C4" s="208"/>
      <c r="D4" s="208"/>
      <c r="E4" s="208"/>
      <c r="F4" s="208"/>
      <c r="G4" s="208"/>
      <c r="H4" s="208"/>
      <c r="I4" s="209"/>
      <c r="J4" s="7"/>
      <c r="K4" s="202"/>
      <c r="L4" s="202"/>
      <c r="M4" s="202"/>
      <c r="N4" s="202"/>
      <c r="O4" s="202"/>
      <c r="P4" s="202"/>
      <c r="Q4" s="202"/>
      <c r="R4" s="202"/>
      <c r="S4" s="202"/>
      <c r="T4" s="202"/>
      <c r="U4" s="202"/>
      <c r="V4" s="202"/>
      <c r="W4" s="202"/>
      <c r="X4" s="202"/>
      <c r="Y4" s="202"/>
      <c r="Z4" s="202"/>
      <c r="AA4" s="202"/>
      <c r="AB4" s="202"/>
      <c r="AC4" s="202"/>
      <c r="AD4" s="203"/>
    </row>
    <row r="5" spans="1:31" ht="70" customHeight="1" thickBot="1" x14ac:dyDescent="0.25">
      <c r="A5" s="6"/>
      <c r="B5" s="210" t="s">
        <v>19</v>
      </c>
      <c r="C5" s="212" t="s">
        <v>31</v>
      </c>
      <c r="D5" s="214" t="s">
        <v>32</v>
      </c>
      <c r="E5" s="215"/>
      <c r="F5" s="215"/>
      <c r="G5" s="216"/>
      <c r="H5" s="228" t="s">
        <v>58</v>
      </c>
      <c r="I5" s="217"/>
      <c r="J5" s="7"/>
      <c r="K5" s="233" t="s">
        <v>28</v>
      </c>
      <c r="L5" s="233"/>
      <c r="M5" s="233"/>
      <c r="N5" s="233"/>
      <c r="O5" s="233"/>
      <c r="P5" s="233"/>
      <c r="Q5" s="233"/>
      <c r="R5" s="233"/>
      <c r="S5" s="233"/>
      <c r="T5" s="234"/>
      <c r="U5" s="235" t="s">
        <v>30</v>
      </c>
      <c r="V5" s="236"/>
      <c r="W5" s="236"/>
      <c r="X5" s="236"/>
      <c r="Y5" s="236"/>
      <c r="Z5" s="236"/>
      <c r="AA5" s="236"/>
      <c r="AB5" s="236"/>
      <c r="AC5" s="236"/>
      <c r="AD5" s="237"/>
    </row>
    <row r="6" spans="1:31" ht="53" customHeight="1" thickBot="1" x14ac:dyDescent="0.25">
      <c r="A6" s="6"/>
      <c r="B6" s="211"/>
      <c r="C6" s="213"/>
      <c r="D6" s="15" t="s">
        <v>43</v>
      </c>
      <c r="E6" s="9" t="s">
        <v>44</v>
      </c>
      <c r="F6" s="15" t="s">
        <v>45</v>
      </c>
      <c r="G6" s="15" t="s">
        <v>33</v>
      </c>
      <c r="H6" s="228"/>
      <c r="I6" s="217"/>
      <c r="J6" s="7"/>
      <c r="K6" s="238" t="s">
        <v>68</v>
      </c>
      <c r="L6" s="239"/>
      <c r="M6" s="240" t="s">
        <v>66</v>
      </c>
      <c r="N6" s="233"/>
      <c r="O6" s="233"/>
      <c r="P6" s="234"/>
      <c r="Q6" s="233" t="s">
        <v>67</v>
      </c>
      <c r="R6" s="233"/>
      <c r="S6" s="233"/>
      <c r="T6" s="233"/>
      <c r="U6" s="235" t="s">
        <v>68</v>
      </c>
      <c r="V6" s="237"/>
      <c r="W6" s="233" t="s">
        <v>66</v>
      </c>
      <c r="X6" s="233"/>
      <c r="Y6" s="233"/>
      <c r="Z6" s="233"/>
      <c r="AA6" s="240" t="s">
        <v>67</v>
      </c>
      <c r="AB6" s="233"/>
      <c r="AC6" s="233"/>
      <c r="AD6" s="234"/>
    </row>
    <row r="7" spans="1:31" ht="24" customHeight="1" thickBot="1" x14ac:dyDescent="0.25">
      <c r="A7" s="6"/>
      <c r="B7" s="173" t="s">
        <v>17</v>
      </c>
      <c r="C7" s="174"/>
      <c r="D7" s="174"/>
      <c r="E7" s="174"/>
      <c r="F7" s="174"/>
      <c r="G7" s="174"/>
      <c r="H7" s="174"/>
      <c r="I7" s="175"/>
      <c r="J7" s="14"/>
      <c r="K7" s="49" t="s">
        <v>64</v>
      </c>
      <c r="L7" s="52" t="s">
        <v>65</v>
      </c>
      <c r="M7" s="49" t="s">
        <v>78</v>
      </c>
      <c r="N7" s="50" t="s">
        <v>79</v>
      </c>
      <c r="O7" s="50" t="s">
        <v>80</v>
      </c>
      <c r="P7" s="51" t="s">
        <v>81</v>
      </c>
      <c r="Q7" s="49" t="s">
        <v>78</v>
      </c>
      <c r="R7" s="50" t="s">
        <v>79</v>
      </c>
      <c r="S7" s="50" t="s">
        <v>80</v>
      </c>
      <c r="T7" s="51" t="s">
        <v>81</v>
      </c>
      <c r="U7" s="49" t="s">
        <v>64</v>
      </c>
      <c r="V7" s="51" t="s">
        <v>65</v>
      </c>
      <c r="W7" s="54" t="s">
        <v>78</v>
      </c>
      <c r="X7" s="55" t="s">
        <v>79</v>
      </c>
      <c r="Y7" s="55" t="s">
        <v>80</v>
      </c>
      <c r="Z7" s="56" t="s">
        <v>81</v>
      </c>
      <c r="AA7" s="54" t="s">
        <v>78</v>
      </c>
      <c r="AB7" s="55" t="s">
        <v>79</v>
      </c>
      <c r="AC7" s="55" t="s">
        <v>80</v>
      </c>
      <c r="AD7" s="56" t="s">
        <v>81</v>
      </c>
    </row>
    <row r="8" spans="1:31" s="2" customFormat="1" ht="36" customHeight="1" x14ac:dyDescent="0.2">
      <c r="A8" s="10"/>
      <c r="B8" s="66" t="s">
        <v>3</v>
      </c>
      <c r="C8" s="13" t="s">
        <v>75</v>
      </c>
      <c r="D8" s="248"/>
      <c r="E8" s="248"/>
      <c r="F8" s="248"/>
      <c r="G8" s="78">
        <f t="shared" ref="G8:G12" si="0">(((D8*4)+E8+(F8*1.33))/3)</f>
        <v>0</v>
      </c>
      <c r="H8" s="221" t="s">
        <v>71</v>
      </c>
      <c r="I8" s="222"/>
      <c r="J8" s="12"/>
      <c r="K8" s="26">
        <v>2</v>
      </c>
      <c r="L8" s="33">
        <v>3</v>
      </c>
      <c r="M8" s="28">
        <f>G8*(K8/2)</f>
        <v>0</v>
      </c>
      <c r="N8" s="27">
        <f>G8*(L8/2)</f>
        <v>0</v>
      </c>
      <c r="O8" s="27">
        <f t="shared" ref="O8:P14" si="1">M8</f>
        <v>0</v>
      </c>
      <c r="P8" s="29">
        <f t="shared" si="1"/>
        <v>0</v>
      </c>
      <c r="Q8" s="26">
        <f t="shared" ref="Q8:R14" si="2">M8*0.5</f>
        <v>0</v>
      </c>
      <c r="R8" s="27">
        <f t="shared" si="2"/>
        <v>0</v>
      </c>
      <c r="S8" s="27">
        <f t="shared" ref="S8:T14" si="3">O8*2</f>
        <v>0</v>
      </c>
      <c r="T8" s="33">
        <f t="shared" si="3"/>
        <v>0</v>
      </c>
      <c r="U8" s="28">
        <v>2</v>
      </c>
      <c r="V8" s="29">
        <v>8</v>
      </c>
      <c r="W8" s="26">
        <f t="shared" ref="W8:W14" si="4">M8</f>
        <v>0</v>
      </c>
      <c r="X8" s="27">
        <f>N8*(V8/L8)</f>
        <v>0</v>
      </c>
      <c r="Y8" s="27">
        <f t="shared" ref="Y8:Y14" si="5">O8</f>
        <v>0</v>
      </c>
      <c r="Z8" s="33">
        <f t="shared" ref="Z8:Z14" si="6">P8*(V8/L8)</f>
        <v>0</v>
      </c>
      <c r="AA8" s="28">
        <f t="shared" ref="AA8:AB14" si="7">W8*0.5</f>
        <v>0</v>
      </c>
      <c r="AB8" s="27">
        <f t="shared" si="7"/>
        <v>0</v>
      </c>
      <c r="AC8" s="27">
        <f t="shared" ref="AC8:AD14" si="8">Y8*2</f>
        <v>0</v>
      </c>
      <c r="AD8" s="29">
        <f t="shared" si="8"/>
        <v>0</v>
      </c>
    </row>
    <row r="9" spans="1:31" s="2" customFormat="1" ht="36" customHeight="1" x14ac:dyDescent="0.2">
      <c r="A9" s="10"/>
      <c r="B9" s="24" t="s">
        <v>24</v>
      </c>
      <c r="C9" s="11" t="s">
        <v>38</v>
      </c>
      <c r="D9" s="248"/>
      <c r="E9" s="248"/>
      <c r="F9" s="248"/>
      <c r="G9" s="78">
        <f t="shared" si="0"/>
        <v>0</v>
      </c>
      <c r="H9" s="221"/>
      <c r="I9" s="222"/>
      <c r="J9" s="12"/>
      <c r="K9" s="26">
        <v>2</v>
      </c>
      <c r="L9" s="33">
        <v>3</v>
      </c>
      <c r="M9" s="28">
        <f>G9*(K9/2)</f>
        <v>0</v>
      </c>
      <c r="N9" s="27">
        <f>G9*(L9/2)</f>
        <v>0</v>
      </c>
      <c r="O9" s="27">
        <f t="shared" si="1"/>
        <v>0</v>
      </c>
      <c r="P9" s="29">
        <f t="shared" si="1"/>
        <v>0</v>
      </c>
      <c r="Q9" s="26">
        <f t="shared" si="2"/>
        <v>0</v>
      </c>
      <c r="R9" s="27">
        <f t="shared" si="2"/>
        <v>0</v>
      </c>
      <c r="S9" s="27">
        <f t="shared" si="3"/>
        <v>0</v>
      </c>
      <c r="T9" s="33">
        <f t="shared" si="3"/>
        <v>0</v>
      </c>
      <c r="U9" s="28">
        <v>2</v>
      </c>
      <c r="V9" s="29">
        <v>8</v>
      </c>
      <c r="W9" s="26">
        <f t="shared" si="4"/>
        <v>0</v>
      </c>
      <c r="X9" s="27">
        <f t="shared" ref="X9:X14" si="9">N9*(V9/L9)</f>
        <v>0</v>
      </c>
      <c r="Y9" s="27">
        <f t="shared" si="5"/>
        <v>0</v>
      </c>
      <c r="Z9" s="33">
        <f t="shared" si="6"/>
        <v>0</v>
      </c>
      <c r="AA9" s="28">
        <f t="shared" si="7"/>
        <v>0</v>
      </c>
      <c r="AB9" s="27">
        <f t="shared" si="7"/>
        <v>0</v>
      </c>
      <c r="AC9" s="27">
        <f t="shared" si="8"/>
        <v>0</v>
      </c>
      <c r="AD9" s="29">
        <f t="shared" si="8"/>
        <v>0</v>
      </c>
    </row>
    <row r="10" spans="1:31" s="2" customFormat="1" ht="36" customHeight="1" x14ac:dyDescent="0.2">
      <c r="A10" s="10"/>
      <c r="B10" s="66" t="s">
        <v>13</v>
      </c>
      <c r="C10" s="13" t="s">
        <v>83</v>
      </c>
      <c r="D10" s="248"/>
      <c r="E10" s="248"/>
      <c r="F10" s="248"/>
      <c r="G10" s="78">
        <f t="shared" si="0"/>
        <v>0</v>
      </c>
      <c r="H10" s="221"/>
      <c r="I10" s="222"/>
      <c r="J10" s="12"/>
      <c r="K10" s="26">
        <v>2</v>
      </c>
      <c r="L10" s="33">
        <v>8</v>
      </c>
      <c r="M10" s="28">
        <f>G10*(K10/2)</f>
        <v>0</v>
      </c>
      <c r="N10" s="27">
        <f>G10*(L10/2)</f>
        <v>0</v>
      </c>
      <c r="O10" s="27">
        <f t="shared" si="1"/>
        <v>0</v>
      </c>
      <c r="P10" s="29">
        <f t="shared" si="1"/>
        <v>0</v>
      </c>
      <c r="Q10" s="26">
        <f t="shared" si="2"/>
        <v>0</v>
      </c>
      <c r="R10" s="27">
        <f t="shared" si="2"/>
        <v>0</v>
      </c>
      <c r="S10" s="27">
        <f t="shared" si="3"/>
        <v>0</v>
      </c>
      <c r="T10" s="33">
        <f t="shared" si="3"/>
        <v>0</v>
      </c>
      <c r="U10" s="28">
        <v>2</v>
      </c>
      <c r="V10" s="29">
        <v>18</v>
      </c>
      <c r="W10" s="26">
        <f t="shared" si="4"/>
        <v>0</v>
      </c>
      <c r="X10" s="27">
        <f t="shared" si="9"/>
        <v>0</v>
      </c>
      <c r="Y10" s="27">
        <f t="shared" si="5"/>
        <v>0</v>
      </c>
      <c r="Z10" s="33">
        <f t="shared" si="6"/>
        <v>0</v>
      </c>
      <c r="AA10" s="28">
        <f t="shared" si="7"/>
        <v>0</v>
      </c>
      <c r="AB10" s="27">
        <f t="shared" si="7"/>
        <v>0</v>
      </c>
      <c r="AC10" s="27">
        <f t="shared" si="8"/>
        <v>0</v>
      </c>
      <c r="AD10" s="29">
        <f t="shared" si="8"/>
        <v>0</v>
      </c>
    </row>
    <row r="11" spans="1:31" s="2" customFormat="1" ht="36" customHeight="1" x14ac:dyDescent="0.2">
      <c r="A11" s="10"/>
      <c r="B11" s="24" t="s">
        <v>14</v>
      </c>
      <c r="C11" s="11" t="s">
        <v>39</v>
      </c>
      <c r="D11" s="248"/>
      <c r="E11" s="248"/>
      <c r="F11" s="248"/>
      <c r="G11" s="78">
        <f t="shared" si="0"/>
        <v>0</v>
      </c>
      <c r="H11" s="221"/>
      <c r="I11" s="222"/>
      <c r="J11" s="12"/>
      <c r="K11" s="26">
        <v>2</v>
      </c>
      <c r="L11" s="33">
        <v>3</v>
      </c>
      <c r="M11" s="28">
        <f t="shared" ref="M11:M12" si="10">G11*(K11/2)</f>
        <v>0</v>
      </c>
      <c r="N11" s="27">
        <f t="shared" ref="N11:N12" si="11">G11*(L11/2)</f>
        <v>0</v>
      </c>
      <c r="O11" s="27">
        <f t="shared" si="1"/>
        <v>0</v>
      </c>
      <c r="P11" s="29">
        <f t="shared" si="1"/>
        <v>0</v>
      </c>
      <c r="Q11" s="26">
        <f t="shared" si="2"/>
        <v>0</v>
      </c>
      <c r="R11" s="27">
        <f t="shared" si="2"/>
        <v>0</v>
      </c>
      <c r="S11" s="27">
        <f t="shared" si="3"/>
        <v>0</v>
      </c>
      <c r="T11" s="33">
        <f t="shared" si="3"/>
        <v>0</v>
      </c>
      <c r="U11" s="28">
        <v>2</v>
      </c>
      <c r="V11" s="29">
        <v>8</v>
      </c>
      <c r="W11" s="26">
        <f t="shared" si="4"/>
        <v>0</v>
      </c>
      <c r="X11" s="27">
        <f t="shared" si="9"/>
        <v>0</v>
      </c>
      <c r="Y11" s="27">
        <f t="shared" si="5"/>
        <v>0</v>
      </c>
      <c r="Z11" s="33">
        <f t="shared" si="6"/>
        <v>0</v>
      </c>
      <c r="AA11" s="28">
        <f t="shared" si="7"/>
        <v>0</v>
      </c>
      <c r="AB11" s="27">
        <f t="shared" si="7"/>
        <v>0</v>
      </c>
      <c r="AC11" s="27">
        <f t="shared" si="8"/>
        <v>0</v>
      </c>
      <c r="AD11" s="29">
        <f t="shared" si="8"/>
        <v>0</v>
      </c>
    </row>
    <row r="12" spans="1:31" s="2" customFormat="1" ht="36" customHeight="1" x14ac:dyDescent="0.2">
      <c r="A12" s="10"/>
      <c r="B12" s="24" t="s">
        <v>25</v>
      </c>
      <c r="C12" s="11" t="s">
        <v>40</v>
      </c>
      <c r="D12" s="248"/>
      <c r="E12" s="248"/>
      <c r="F12" s="248"/>
      <c r="G12" s="78">
        <f t="shared" si="0"/>
        <v>0</v>
      </c>
      <c r="H12" s="221"/>
      <c r="I12" s="222"/>
      <c r="J12" s="12"/>
      <c r="K12" s="26">
        <v>2</v>
      </c>
      <c r="L12" s="33">
        <v>3</v>
      </c>
      <c r="M12" s="28">
        <f t="shared" si="10"/>
        <v>0</v>
      </c>
      <c r="N12" s="27">
        <f t="shared" si="11"/>
        <v>0</v>
      </c>
      <c r="O12" s="27">
        <f t="shared" si="1"/>
        <v>0</v>
      </c>
      <c r="P12" s="29">
        <f t="shared" si="1"/>
        <v>0</v>
      </c>
      <c r="Q12" s="26">
        <f t="shared" si="2"/>
        <v>0</v>
      </c>
      <c r="R12" s="27">
        <f t="shared" si="2"/>
        <v>0</v>
      </c>
      <c r="S12" s="27">
        <f t="shared" si="3"/>
        <v>0</v>
      </c>
      <c r="T12" s="33">
        <f t="shared" si="3"/>
        <v>0</v>
      </c>
      <c r="U12" s="28">
        <v>2</v>
      </c>
      <c r="V12" s="29">
        <v>8</v>
      </c>
      <c r="W12" s="26">
        <f t="shared" si="4"/>
        <v>0</v>
      </c>
      <c r="X12" s="27">
        <f t="shared" si="9"/>
        <v>0</v>
      </c>
      <c r="Y12" s="27">
        <f t="shared" si="5"/>
        <v>0</v>
      </c>
      <c r="Z12" s="33">
        <f t="shared" si="6"/>
        <v>0</v>
      </c>
      <c r="AA12" s="28">
        <f t="shared" si="7"/>
        <v>0</v>
      </c>
      <c r="AB12" s="27">
        <f t="shared" si="7"/>
        <v>0</v>
      </c>
      <c r="AC12" s="27">
        <f t="shared" si="8"/>
        <v>0</v>
      </c>
      <c r="AD12" s="29">
        <f t="shared" si="8"/>
        <v>0</v>
      </c>
    </row>
    <row r="13" spans="1:31" s="2" customFormat="1" ht="36" customHeight="1" x14ac:dyDescent="0.2">
      <c r="A13" s="10"/>
      <c r="B13" s="66" t="s">
        <v>26</v>
      </c>
      <c r="C13" s="13" t="s">
        <v>77</v>
      </c>
      <c r="D13" s="248"/>
      <c r="E13" s="248"/>
      <c r="F13" s="248"/>
      <c r="G13" s="78">
        <f>(((D13*4)+E13+(F13*1.33))/3)</f>
        <v>0</v>
      </c>
      <c r="H13" s="221"/>
      <c r="I13" s="222"/>
      <c r="J13" s="12"/>
      <c r="K13" s="26">
        <v>2</v>
      </c>
      <c r="L13" s="33">
        <v>3</v>
      </c>
      <c r="M13" s="28">
        <f>G13*(K13/2)</f>
        <v>0</v>
      </c>
      <c r="N13" s="27">
        <f>G13*(L13/2)</f>
        <v>0</v>
      </c>
      <c r="O13" s="27">
        <f t="shared" si="1"/>
        <v>0</v>
      </c>
      <c r="P13" s="29">
        <f t="shared" si="1"/>
        <v>0</v>
      </c>
      <c r="Q13" s="26">
        <f t="shared" si="2"/>
        <v>0</v>
      </c>
      <c r="R13" s="27">
        <f t="shared" si="2"/>
        <v>0</v>
      </c>
      <c r="S13" s="27">
        <f t="shared" si="3"/>
        <v>0</v>
      </c>
      <c r="T13" s="33">
        <f t="shared" si="3"/>
        <v>0</v>
      </c>
      <c r="U13" s="28">
        <v>2</v>
      </c>
      <c r="V13" s="29">
        <v>8</v>
      </c>
      <c r="W13" s="26">
        <f t="shared" si="4"/>
        <v>0</v>
      </c>
      <c r="X13" s="27">
        <f t="shared" si="9"/>
        <v>0</v>
      </c>
      <c r="Y13" s="27">
        <f t="shared" si="5"/>
        <v>0</v>
      </c>
      <c r="Z13" s="33">
        <f t="shared" si="6"/>
        <v>0</v>
      </c>
      <c r="AA13" s="28">
        <f t="shared" si="7"/>
        <v>0</v>
      </c>
      <c r="AB13" s="27">
        <f t="shared" si="7"/>
        <v>0</v>
      </c>
      <c r="AC13" s="27">
        <f t="shared" si="8"/>
        <v>0</v>
      </c>
      <c r="AD13" s="29">
        <f t="shared" si="8"/>
        <v>0</v>
      </c>
    </row>
    <row r="14" spans="1:31" s="2" customFormat="1" ht="36" customHeight="1" thickBot="1" x14ac:dyDescent="0.25">
      <c r="A14" s="10"/>
      <c r="B14" s="67" t="s">
        <v>27</v>
      </c>
      <c r="C14" s="68" t="s">
        <v>41</v>
      </c>
      <c r="D14" s="249"/>
      <c r="E14" s="249"/>
      <c r="F14" s="249"/>
      <c r="G14" s="79">
        <f>(((D14*4)+E14+(F14*1.33))/3)</f>
        <v>0</v>
      </c>
      <c r="H14" s="223"/>
      <c r="I14" s="224"/>
      <c r="J14" s="12"/>
      <c r="K14" s="35">
        <v>2</v>
      </c>
      <c r="L14" s="34">
        <v>3</v>
      </c>
      <c r="M14" s="30">
        <f>G14*(K14/2)</f>
        <v>0</v>
      </c>
      <c r="N14" s="31">
        <f>G14*(L14/2)</f>
        <v>0</v>
      </c>
      <c r="O14" s="31">
        <f t="shared" si="1"/>
        <v>0</v>
      </c>
      <c r="P14" s="32">
        <f t="shared" si="1"/>
        <v>0</v>
      </c>
      <c r="Q14" s="35">
        <f t="shared" si="2"/>
        <v>0</v>
      </c>
      <c r="R14" s="31">
        <f t="shared" si="2"/>
        <v>0</v>
      </c>
      <c r="S14" s="31">
        <f t="shared" si="3"/>
        <v>0</v>
      </c>
      <c r="T14" s="34">
        <f t="shared" si="3"/>
        <v>0</v>
      </c>
      <c r="U14" s="30">
        <v>2</v>
      </c>
      <c r="V14" s="32">
        <v>8</v>
      </c>
      <c r="W14" s="35">
        <f t="shared" si="4"/>
        <v>0</v>
      </c>
      <c r="X14" s="31">
        <f t="shared" si="9"/>
        <v>0</v>
      </c>
      <c r="Y14" s="31">
        <f t="shared" si="5"/>
        <v>0</v>
      </c>
      <c r="Z14" s="34">
        <f t="shared" si="6"/>
        <v>0</v>
      </c>
      <c r="AA14" s="30">
        <f t="shared" si="7"/>
        <v>0</v>
      </c>
      <c r="AB14" s="31">
        <f t="shared" si="7"/>
        <v>0</v>
      </c>
      <c r="AC14" s="31">
        <f t="shared" si="8"/>
        <v>0</v>
      </c>
      <c r="AD14" s="32">
        <f t="shared" si="8"/>
        <v>0</v>
      </c>
    </row>
    <row r="15" spans="1:31" ht="9" customHeight="1" thickBot="1" x14ac:dyDescent="0.25">
      <c r="A15" s="6"/>
      <c r="B15" s="14"/>
      <c r="C15" s="14"/>
      <c r="D15" s="14"/>
      <c r="E15" s="14"/>
      <c r="F15" s="14"/>
      <c r="G15" s="14"/>
      <c r="H15" s="14"/>
      <c r="I15" s="14"/>
      <c r="J15" s="7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</row>
    <row r="16" spans="1:31" ht="70" customHeight="1" thickBot="1" x14ac:dyDescent="0.25">
      <c r="A16" s="6"/>
      <c r="B16" s="225" t="s">
        <v>19</v>
      </c>
      <c r="C16" s="227" t="s">
        <v>42</v>
      </c>
      <c r="D16" s="227" t="s">
        <v>47</v>
      </c>
      <c r="E16" s="227"/>
      <c r="F16" s="227"/>
      <c r="G16" s="227"/>
      <c r="H16" s="227" t="s">
        <v>58</v>
      </c>
      <c r="I16" s="229"/>
      <c r="J16" s="7"/>
      <c r="K16" s="41">
        <f t="shared" ref="K16:AD16" si="12">SUM(K8:K14)</f>
        <v>14</v>
      </c>
      <c r="L16" s="38">
        <f t="shared" si="12"/>
        <v>26</v>
      </c>
      <c r="M16" s="37">
        <f t="shared" si="12"/>
        <v>0</v>
      </c>
      <c r="N16" s="39">
        <f t="shared" si="12"/>
        <v>0</v>
      </c>
      <c r="O16" s="39">
        <f t="shared" si="12"/>
        <v>0</v>
      </c>
      <c r="P16" s="40">
        <f t="shared" si="12"/>
        <v>0</v>
      </c>
      <c r="Q16" s="41">
        <f t="shared" si="12"/>
        <v>0</v>
      </c>
      <c r="R16" s="39">
        <f t="shared" si="12"/>
        <v>0</v>
      </c>
      <c r="S16" s="39">
        <f t="shared" si="12"/>
        <v>0</v>
      </c>
      <c r="T16" s="38">
        <f t="shared" si="12"/>
        <v>0</v>
      </c>
      <c r="U16" s="37">
        <f t="shared" si="12"/>
        <v>14</v>
      </c>
      <c r="V16" s="40">
        <f t="shared" si="12"/>
        <v>66</v>
      </c>
      <c r="W16" s="41">
        <f t="shared" si="12"/>
        <v>0</v>
      </c>
      <c r="X16" s="39">
        <f t="shared" si="12"/>
        <v>0</v>
      </c>
      <c r="Y16" s="39">
        <f t="shared" si="12"/>
        <v>0</v>
      </c>
      <c r="Z16" s="38">
        <f t="shared" si="12"/>
        <v>0</v>
      </c>
      <c r="AA16" s="37">
        <f t="shared" si="12"/>
        <v>0</v>
      </c>
      <c r="AB16" s="39">
        <f t="shared" si="12"/>
        <v>0</v>
      </c>
      <c r="AC16" s="39">
        <f t="shared" si="12"/>
        <v>0</v>
      </c>
      <c r="AD16" s="40">
        <f t="shared" si="12"/>
        <v>0</v>
      </c>
    </row>
    <row r="17" spans="1:31" ht="52" customHeight="1" x14ac:dyDescent="0.2">
      <c r="A17" s="6"/>
      <c r="B17" s="226"/>
      <c r="C17" s="228"/>
      <c r="D17" s="9" t="s">
        <v>49</v>
      </c>
      <c r="E17" s="9" t="s">
        <v>48</v>
      </c>
      <c r="F17" s="9" t="s">
        <v>50</v>
      </c>
      <c r="G17" s="15" t="s">
        <v>51</v>
      </c>
      <c r="H17" s="228"/>
      <c r="I17" s="217"/>
      <c r="J17" s="7"/>
    </row>
    <row r="18" spans="1:31" ht="24" customHeight="1" x14ac:dyDescent="0.2">
      <c r="A18" s="6"/>
      <c r="B18" s="230" t="s">
        <v>52</v>
      </c>
      <c r="C18" s="231"/>
      <c r="D18" s="231"/>
      <c r="E18" s="231"/>
      <c r="F18" s="231"/>
      <c r="G18" s="231"/>
      <c r="H18" s="231"/>
      <c r="I18" s="232"/>
      <c r="J18" s="7"/>
    </row>
    <row r="19" spans="1:31" ht="38" customHeight="1" x14ac:dyDescent="0.2">
      <c r="A19" s="6"/>
      <c r="B19" s="23" t="s">
        <v>4</v>
      </c>
      <c r="C19" s="112" t="s">
        <v>34</v>
      </c>
      <c r="D19" s="110" t="s">
        <v>2</v>
      </c>
      <c r="E19" s="261"/>
      <c r="F19" s="262"/>
      <c r="G19" s="142">
        <f>((E19+(F19*1.33))/2)</f>
        <v>0</v>
      </c>
      <c r="H19" s="221" t="s">
        <v>56</v>
      </c>
      <c r="I19" s="222"/>
      <c r="J19" s="7"/>
    </row>
    <row r="20" spans="1:31" ht="38" customHeight="1" x14ac:dyDescent="0.2">
      <c r="A20" s="6"/>
      <c r="B20" s="23" t="s">
        <v>5</v>
      </c>
      <c r="C20" s="112" t="s">
        <v>35</v>
      </c>
      <c r="D20" s="110" t="s">
        <v>2</v>
      </c>
      <c r="E20" s="261"/>
      <c r="F20" s="262"/>
      <c r="G20" s="142">
        <f t="shared" ref="G20:G22" si="13">((E20+(F20*1.33))/2)</f>
        <v>0</v>
      </c>
      <c r="H20" s="221"/>
      <c r="I20" s="222"/>
      <c r="J20" s="7"/>
    </row>
    <row r="21" spans="1:31" ht="38" customHeight="1" x14ac:dyDescent="0.2">
      <c r="A21" s="6"/>
      <c r="B21" s="24" t="s">
        <v>6</v>
      </c>
      <c r="C21" s="112" t="s">
        <v>36</v>
      </c>
      <c r="D21" s="110" t="s">
        <v>2</v>
      </c>
      <c r="E21" s="261"/>
      <c r="F21" s="262"/>
      <c r="G21" s="142">
        <f t="shared" si="13"/>
        <v>0</v>
      </c>
      <c r="H21" s="221"/>
      <c r="I21" s="222"/>
      <c r="J21" s="7"/>
    </row>
    <row r="22" spans="1:31" ht="38" customHeight="1" thickBot="1" x14ac:dyDescent="0.25">
      <c r="A22" s="6"/>
      <c r="B22" s="25" t="s">
        <v>7</v>
      </c>
      <c r="C22" s="114" t="s">
        <v>37</v>
      </c>
      <c r="D22" s="113" t="s">
        <v>2</v>
      </c>
      <c r="E22" s="263"/>
      <c r="F22" s="264"/>
      <c r="G22" s="143">
        <f t="shared" si="13"/>
        <v>0</v>
      </c>
      <c r="H22" s="223"/>
      <c r="I22" s="224"/>
      <c r="J22" s="7"/>
    </row>
    <row r="23" spans="1:31" ht="9" customHeight="1" thickBot="1" x14ac:dyDescent="0.25">
      <c r="A23" s="6"/>
      <c r="B23" s="14"/>
      <c r="C23" s="14"/>
      <c r="D23" s="14"/>
      <c r="E23" s="14"/>
      <c r="F23" s="14"/>
      <c r="G23" s="14"/>
      <c r="H23" s="14"/>
      <c r="I23" s="14"/>
      <c r="J23" s="7"/>
    </row>
    <row r="24" spans="1:31" ht="70" customHeight="1" x14ac:dyDescent="0.2">
      <c r="A24" s="6"/>
      <c r="B24" s="225" t="s">
        <v>19</v>
      </c>
      <c r="C24" s="227" t="s">
        <v>18</v>
      </c>
      <c r="D24" s="227" t="s">
        <v>63</v>
      </c>
      <c r="E24" s="227"/>
      <c r="F24" s="227"/>
      <c r="G24" s="227"/>
      <c r="H24" s="227" t="s">
        <v>58</v>
      </c>
      <c r="I24" s="229"/>
      <c r="J24" s="7"/>
    </row>
    <row r="25" spans="1:31" ht="51" customHeight="1" x14ac:dyDescent="0.2">
      <c r="A25" s="6"/>
      <c r="B25" s="226"/>
      <c r="C25" s="228"/>
      <c r="D25" s="8" t="s">
        <v>46</v>
      </c>
      <c r="E25" s="8" t="s">
        <v>48</v>
      </c>
      <c r="F25" s="8" t="s">
        <v>54</v>
      </c>
      <c r="G25" s="15" t="s">
        <v>51</v>
      </c>
      <c r="H25" s="228"/>
      <c r="I25" s="217"/>
      <c r="J25" s="7"/>
    </row>
    <row r="26" spans="1:31" ht="24" customHeight="1" x14ac:dyDescent="0.2">
      <c r="A26" s="6"/>
      <c r="B26" s="230" t="s">
        <v>53</v>
      </c>
      <c r="C26" s="231"/>
      <c r="D26" s="231"/>
      <c r="E26" s="231"/>
      <c r="F26" s="231"/>
      <c r="G26" s="231"/>
      <c r="H26" s="231"/>
      <c r="I26" s="232"/>
      <c r="J26" s="7"/>
    </row>
    <row r="27" spans="1:31" ht="38" customHeight="1" x14ac:dyDescent="0.2">
      <c r="A27" s="6"/>
      <c r="B27" s="101" t="s">
        <v>8</v>
      </c>
      <c r="C27" s="112" t="s">
        <v>34</v>
      </c>
      <c r="D27" s="111" t="s">
        <v>2</v>
      </c>
      <c r="E27" s="265"/>
      <c r="F27" s="265"/>
      <c r="G27" s="142">
        <f>F27+(F27-E27)</f>
        <v>0</v>
      </c>
      <c r="H27" s="221" t="s">
        <v>57</v>
      </c>
      <c r="I27" s="222"/>
      <c r="J27" s="7"/>
    </row>
    <row r="28" spans="1:31" ht="38" customHeight="1" x14ac:dyDescent="0.2">
      <c r="A28" s="6"/>
      <c r="B28" s="101" t="s">
        <v>9</v>
      </c>
      <c r="C28" s="112" t="s">
        <v>35</v>
      </c>
      <c r="D28" s="111" t="s">
        <v>2</v>
      </c>
      <c r="E28" s="265"/>
      <c r="F28" s="265"/>
      <c r="G28" s="142">
        <f t="shared" ref="G28:G30" si="14">F28+(F28-E28)</f>
        <v>0</v>
      </c>
      <c r="H28" s="221"/>
      <c r="I28" s="222"/>
      <c r="J28" s="7"/>
    </row>
    <row r="29" spans="1:31" ht="38" customHeight="1" x14ac:dyDescent="0.2">
      <c r="A29" s="6"/>
      <c r="B29" s="98" t="s">
        <v>10</v>
      </c>
      <c r="C29" s="112" t="s">
        <v>36</v>
      </c>
      <c r="D29" s="111" t="s">
        <v>2</v>
      </c>
      <c r="E29" s="265"/>
      <c r="F29" s="265"/>
      <c r="G29" s="142">
        <f t="shared" si="14"/>
        <v>0</v>
      </c>
      <c r="H29" s="221"/>
      <c r="I29" s="222"/>
      <c r="J29" s="7"/>
    </row>
    <row r="30" spans="1:31" ht="38" customHeight="1" thickBot="1" x14ac:dyDescent="0.25">
      <c r="A30" s="6"/>
      <c r="B30" s="103" t="s">
        <v>11</v>
      </c>
      <c r="C30" s="114" t="s">
        <v>37</v>
      </c>
      <c r="D30" s="144" t="s">
        <v>2</v>
      </c>
      <c r="E30" s="266"/>
      <c r="F30" s="266"/>
      <c r="G30" s="143">
        <f t="shared" si="14"/>
        <v>0</v>
      </c>
      <c r="H30" s="223"/>
      <c r="I30" s="224"/>
      <c r="J30" s="7"/>
    </row>
    <row r="31" spans="1:31" ht="9" customHeight="1" thickBot="1" x14ac:dyDescent="0.25">
      <c r="A31" s="6"/>
      <c r="B31" s="14"/>
      <c r="C31" s="14"/>
      <c r="D31" s="14"/>
      <c r="E31" s="14"/>
      <c r="F31" s="14"/>
      <c r="G31" s="14"/>
      <c r="H31" s="14"/>
      <c r="I31" s="14"/>
      <c r="J31" s="7"/>
    </row>
    <row r="32" spans="1:31" s="1" customFormat="1" ht="59" customHeight="1" x14ac:dyDescent="0.2">
      <c r="A32" s="16"/>
      <c r="B32" s="190" t="s">
        <v>1</v>
      </c>
      <c r="C32" s="192" t="s">
        <v>12</v>
      </c>
      <c r="D32" s="194" t="s">
        <v>15</v>
      </c>
      <c r="E32" s="195"/>
      <c r="F32" s="196"/>
      <c r="G32" s="194" t="s">
        <v>16</v>
      </c>
      <c r="H32" s="195"/>
      <c r="I32" s="196"/>
      <c r="J32" s="17"/>
      <c r="AE32" s="250" t="s">
        <v>100</v>
      </c>
    </row>
    <row r="33" spans="1:31" s="1" customFormat="1" ht="73" customHeight="1" thickBot="1" x14ac:dyDescent="0.25">
      <c r="A33" s="16"/>
      <c r="B33" s="191"/>
      <c r="C33" s="193"/>
      <c r="D33" s="46" t="s">
        <v>29</v>
      </c>
      <c r="E33" s="48" t="s">
        <v>28</v>
      </c>
      <c r="F33" s="47" t="s">
        <v>30</v>
      </c>
      <c r="G33" s="46" t="s">
        <v>29</v>
      </c>
      <c r="H33" s="48" t="s">
        <v>28</v>
      </c>
      <c r="I33" s="47" t="s">
        <v>30</v>
      </c>
      <c r="J33" s="17"/>
      <c r="AE33" s="250" t="s">
        <v>101</v>
      </c>
    </row>
    <row r="34" spans="1:31" ht="24" customHeight="1" thickBot="1" x14ac:dyDescent="0.3">
      <c r="A34" s="6"/>
      <c r="B34" s="186" t="s">
        <v>70</v>
      </c>
      <c r="C34" s="187"/>
      <c r="D34" s="187"/>
      <c r="E34" s="187"/>
      <c r="F34" s="187"/>
      <c r="G34" s="187"/>
      <c r="H34" s="187"/>
      <c r="I34" s="241"/>
      <c r="J34" s="43"/>
      <c r="AE34" s="109"/>
    </row>
    <row r="35" spans="1:31" ht="38" customHeight="1" x14ac:dyDescent="0.2">
      <c r="A35" s="6"/>
      <c r="B35" s="99" t="s">
        <v>59</v>
      </c>
      <c r="C35" s="100" t="s">
        <v>34</v>
      </c>
      <c r="D35" s="118">
        <f>G19*1.5</f>
        <v>0</v>
      </c>
      <c r="E35" s="119">
        <f>M16</f>
        <v>0</v>
      </c>
      <c r="F35" s="120">
        <f>W16</f>
        <v>0</v>
      </c>
      <c r="G35" s="127">
        <f>D35*G27</f>
        <v>0</v>
      </c>
      <c r="H35" s="128">
        <f>E35*G27</f>
        <v>0</v>
      </c>
      <c r="I35" s="129">
        <f>F35*G27</f>
        <v>0</v>
      </c>
      <c r="J35" s="43"/>
      <c r="AE35" s="251" t="s">
        <v>102</v>
      </c>
    </row>
    <row r="36" spans="1:31" ht="38" customHeight="1" x14ac:dyDescent="0.2">
      <c r="A36" s="6"/>
      <c r="B36" s="101" t="s">
        <v>60</v>
      </c>
      <c r="C36" s="102" t="s">
        <v>35</v>
      </c>
      <c r="D36" s="121">
        <f t="shared" ref="D36:D38" si="15">G20*1.5</f>
        <v>0</v>
      </c>
      <c r="E36" s="122">
        <f>N16</f>
        <v>0</v>
      </c>
      <c r="F36" s="123">
        <f>X16</f>
        <v>0</v>
      </c>
      <c r="G36" s="130">
        <f>D36*G28</f>
        <v>0</v>
      </c>
      <c r="H36" s="131">
        <f t="shared" ref="H36:H38" si="16">E36*G28</f>
        <v>0</v>
      </c>
      <c r="I36" s="132">
        <f t="shared" ref="I36:I38" si="17">F36*G28</f>
        <v>0</v>
      </c>
      <c r="J36" s="43"/>
      <c r="AE36" s="251" t="s">
        <v>103</v>
      </c>
    </row>
    <row r="37" spans="1:31" ht="38" customHeight="1" x14ac:dyDescent="0.2">
      <c r="A37" s="6"/>
      <c r="B37" s="98" t="s">
        <v>61</v>
      </c>
      <c r="C37" s="102" t="s">
        <v>36</v>
      </c>
      <c r="D37" s="121">
        <f t="shared" si="15"/>
        <v>0</v>
      </c>
      <c r="E37" s="122">
        <f>O16</f>
        <v>0</v>
      </c>
      <c r="F37" s="123">
        <f>Y16</f>
        <v>0</v>
      </c>
      <c r="G37" s="130">
        <f>D37*G29</f>
        <v>0</v>
      </c>
      <c r="H37" s="131">
        <f t="shared" si="16"/>
        <v>0</v>
      </c>
      <c r="I37" s="132">
        <f t="shared" si="17"/>
        <v>0</v>
      </c>
      <c r="J37" s="43"/>
      <c r="AE37" s="251" t="s">
        <v>104</v>
      </c>
    </row>
    <row r="38" spans="1:31" ht="38" customHeight="1" thickBot="1" x14ac:dyDescent="0.25">
      <c r="A38" s="6"/>
      <c r="B38" s="103" t="s">
        <v>62</v>
      </c>
      <c r="C38" s="104" t="s">
        <v>37</v>
      </c>
      <c r="D38" s="124">
        <f t="shared" si="15"/>
        <v>0</v>
      </c>
      <c r="E38" s="125">
        <f>P16</f>
        <v>0</v>
      </c>
      <c r="F38" s="126">
        <f>Z16</f>
        <v>0</v>
      </c>
      <c r="G38" s="133">
        <f>D38*G30</f>
        <v>0</v>
      </c>
      <c r="H38" s="134">
        <f t="shared" si="16"/>
        <v>0</v>
      </c>
      <c r="I38" s="135">
        <f t="shared" si="17"/>
        <v>0</v>
      </c>
      <c r="J38" s="43"/>
      <c r="AE38" s="251" t="s">
        <v>105</v>
      </c>
    </row>
    <row r="39" spans="1:31" ht="24" customHeight="1" thickBot="1" x14ac:dyDescent="0.3">
      <c r="A39" s="6"/>
      <c r="B39" s="105" t="s">
        <v>2</v>
      </c>
      <c r="C39" s="106" t="s">
        <v>0</v>
      </c>
      <c r="D39" s="139">
        <f>D35+D36+D37+D38</f>
        <v>0</v>
      </c>
      <c r="E39" s="140">
        <f>E35+E36+E37+E38</f>
        <v>0</v>
      </c>
      <c r="F39" s="141">
        <f t="shared" ref="F39:I39" si="18">F35+F36+F37+F38</f>
        <v>0</v>
      </c>
      <c r="G39" s="136">
        <f t="shared" si="18"/>
        <v>0</v>
      </c>
      <c r="H39" s="137">
        <f t="shared" si="18"/>
        <v>0</v>
      </c>
      <c r="I39" s="138">
        <f t="shared" si="18"/>
        <v>0</v>
      </c>
      <c r="J39" s="43"/>
      <c r="AE39" s="109"/>
    </row>
    <row r="40" spans="1:31" ht="9" customHeight="1" thickBot="1" x14ac:dyDescent="0.3">
      <c r="A40" s="6"/>
      <c r="B40" s="14"/>
      <c r="C40" s="14"/>
      <c r="D40" s="42"/>
      <c r="E40" s="42"/>
      <c r="F40" s="42"/>
      <c r="G40" s="42"/>
      <c r="H40" s="42"/>
      <c r="I40" s="14"/>
      <c r="J40" s="45"/>
      <c r="AE40" s="109"/>
    </row>
    <row r="41" spans="1:31" s="1" customFormat="1" ht="59" customHeight="1" x14ac:dyDescent="0.2">
      <c r="A41" s="16"/>
      <c r="B41" s="190" t="s">
        <v>1</v>
      </c>
      <c r="C41" s="192" t="s">
        <v>12</v>
      </c>
      <c r="D41" s="194" t="s">
        <v>15</v>
      </c>
      <c r="E41" s="195"/>
      <c r="F41" s="196"/>
      <c r="G41" s="194" t="s">
        <v>16</v>
      </c>
      <c r="H41" s="195"/>
      <c r="I41" s="196"/>
      <c r="J41" s="44"/>
      <c r="AE41" s="250" t="s">
        <v>106</v>
      </c>
    </row>
    <row r="42" spans="1:31" s="1" customFormat="1" ht="73" customHeight="1" thickBot="1" x14ac:dyDescent="0.25">
      <c r="A42" s="16"/>
      <c r="B42" s="191"/>
      <c r="C42" s="193"/>
      <c r="D42" s="46" t="s">
        <v>29</v>
      </c>
      <c r="E42" s="48" t="s">
        <v>28</v>
      </c>
      <c r="F42" s="47" t="s">
        <v>30</v>
      </c>
      <c r="G42" s="46" t="s">
        <v>29</v>
      </c>
      <c r="H42" s="48" t="s">
        <v>28</v>
      </c>
      <c r="I42" s="47" t="s">
        <v>30</v>
      </c>
      <c r="J42" s="44"/>
      <c r="AE42" s="250" t="s">
        <v>107</v>
      </c>
    </row>
    <row r="43" spans="1:31" ht="24" customHeight="1" thickBot="1" x14ac:dyDescent="0.25">
      <c r="A43" s="6"/>
      <c r="B43" s="186" t="s">
        <v>96</v>
      </c>
      <c r="C43" s="187"/>
      <c r="D43" s="187"/>
      <c r="E43" s="187"/>
      <c r="F43" s="187"/>
      <c r="G43" s="187"/>
      <c r="H43" s="187"/>
      <c r="I43" s="241"/>
      <c r="J43" s="7"/>
    </row>
    <row r="44" spans="1:31" ht="38" customHeight="1" x14ac:dyDescent="0.2">
      <c r="A44" s="6"/>
      <c r="B44" s="99" t="s">
        <v>59</v>
      </c>
      <c r="C44" s="100" t="s">
        <v>34</v>
      </c>
      <c r="D44" s="118">
        <f>D35*0.5</f>
        <v>0</v>
      </c>
      <c r="E44" s="119">
        <f>Q16</f>
        <v>0</v>
      </c>
      <c r="F44" s="145">
        <f>AA16</f>
        <v>0</v>
      </c>
      <c r="G44" s="148">
        <f>D44*G27</f>
        <v>0</v>
      </c>
      <c r="H44" s="128">
        <f>E44*G27</f>
        <v>0</v>
      </c>
      <c r="I44" s="129">
        <f>F44*G27</f>
        <v>0</v>
      </c>
      <c r="J44" s="7"/>
    </row>
    <row r="45" spans="1:31" ht="38" customHeight="1" x14ac:dyDescent="0.2">
      <c r="A45" s="6"/>
      <c r="B45" s="101" t="s">
        <v>60</v>
      </c>
      <c r="C45" s="102" t="s">
        <v>35</v>
      </c>
      <c r="D45" s="121">
        <f t="shared" ref="D45" si="19">D36*0.5</f>
        <v>0</v>
      </c>
      <c r="E45" s="122">
        <f>R16</f>
        <v>0</v>
      </c>
      <c r="F45" s="146">
        <f>AB16</f>
        <v>0</v>
      </c>
      <c r="G45" s="149">
        <f t="shared" ref="G45:G47" si="20">D45*G28</f>
        <v>0</v>
      </c>
      <c r="H45" s="131">
        <f t="shared" ref="H45:H47" si="21">E45*G28</f>
        <v>0</v>
      </c>
      <c r="I45" s="132">
        <f t="shared" ref="I45:I47" si="22">F45*G28</f>
        <v>0</v>
      </c>
      <c r="J45" s="7"/>
    </row>
    <row r="46" spans="1:31" ht="38" customHeight="1" x14ac:dyDescent="0.2">
      <c r="A46" s="6"/>
      <c r="B46" s="98" t="s">
        <v>61</v>
      </c>
      <c r="C46" s="102" t="s">
        <v>36</v>
      </c>
      <c r="D46" s="121">
        <f>D37+D44</f>
        <v>0</v>
      </c>
      <c r="E46" s="122">
        <f>S16</f>
        <v>0</v>
      </c>
      <c r="F46" s="146">
        <f>AC16</f>
        <v>0</v>
      </c>
      <c r="G46" s="149">
        <f>D46*G29</f>
        <v>0</v>
      </c>
      <c r="H46" s="131">
        <f t="shared" si="21"/>
        <v>0</v>
      </c>
      <c r="I46" s="132">
        <f t="shared" si="22"/>
        <v>0</v>
      </c>
      <c r="J46" s="7"/>
    </row>
    <row r="47" spans="1:31" ht="38" customHeight="1" thickBot="1" x14ac:dyDescent="0.25">
      <c r="A47" s="6"/>
      <c r="B47" s="103" t="s">
        <v>62</v>
      </c>
      <c r="C47" s="104" t="s">
        <v>37</v>
      </c>
      <c r="D47" s="124">
        <f>D38+D45</f>
        <v>0</v>
      </c>
      <c r="E47" s="125">
        <f>T16</f>
        <v>0</v>
      </c>
      <c r="F47" s="147">
        <f>AD16</f>
        <v>0</v>
      </c>
      <c r="G47" s="150">
        <f t="shared" si="20"/>
        <v>0</v>
      </c>
      <c r="H47" s="134">
        <f t="shared" si="21"/>
        <v>0</v>
      </c>
      <c r="I47" s="135">
        <f t="shared" si="22"/>
        <v>0</v>
      </c>
      <c r="J47" s="7"/>
    </row>
    <row r="48" spans="1:31" ht="24" customHeight="1" thickBot="1" x14ac:dyDescent="0.25">
      <c r="A48" s="6"/>
      <c r="B48" s="105" t="s">
        <v>2</v>
      </c>
      <c r="C48" s="106" t="s">
        <v>0</v>
      </c>
      <c r="D48" s="139">
        <f>D44+D45+D46+D47</f>
        <v>0</v>
      </c>
      <c r="E48" s="140">
        <f>E44+E45+E46+E47</f>
        <v>0</v>
      </c>
      <c r="F48" s="141">
        <f t="shared" ref="F48:I48" si="23">F44+F45+F46+F47</f>
        <v>0</v>
      </c>
      <c r="G48" s="136">
        <f t="shared" si="23"/>
        <v>0</v>
      </c>
      <c r="H48" s="137">
        <f t="shared" si="23"/>
        <v>0</v>
      </c>
      <c r="I48" s="138">
        <f t="shared" si="23"/>
        <v>0</v>
      </c>
      <c r="J48" s="7"/>
    </row>
    <row r="49" spans="1:10" ht="9" customHeight="1" thickBot="1" x14ac:dyDescent="0.25">
      <c r="A49" s="18"/>
      <c r="B49" s="19"/>
      <c r="C49" s="19"/>
      <c r="D49" s="22"/>
      <c r="E49" s="22"/>
      <c r="F49" s="22"/>
      <c r="G49" s="22"/>
      <c r="H49" s="22"/>
      <c r="I49" s="22"/>
      <c r="J49" s="20"/>
    </row>
    <row r="50" spans="1:10" ht="16" thickBot="1" x14ac:dyDescent="0.25"/>
    <row r="51" spans="1:10" ht="18" x14ac:dyDescent="0.2">
      <c r="D51" s="168" t="s">
        <v>108</v>
      </c>
      <c r="E51" s="169"/>
      <c r="F51" s="169"/>
      <c r="G51" s="169"/>
      <c r="H51" s="169"/>
      <c r="I51" s="170"/>
    </row>
    <row r="52" spans="1:10" ht="18" x14ac:dyDescent="0.2">
      <c r="D52" s="73"/>
      <c r="E52" s="252" t="s">
        <v>100</v>
      </c>
      <c r="F52" s="253">
        <f>E35</f>
        <v>0</v>
      </c>
      <c r="G52" s="97"/>
      <c r="H52" s="252" t="s">
        <v>102</v>
      </c>
      <c r="I52" s="256">
        <f>H35</f>
        <v>0</v>
      </c>
    </row>
    <row r="53" spans="1:10" ht="18" x14ac:dyDescent="0.2">
      <c r="D53" s="73"/>
      <c r="E53" s="252" t="s">
        <v>101</v>
      </c>
      <c r="F53" s="253">
        <f t="shared" ref="F53:F55" si="24">E36</f>
        <v>0</v>
      </c>
      <c r="G53" s="97"/>
      <c r="H53" s="252" t="s">
        <v>103</v>
      </c>
      <c r="I53" s="256">
        <f t="shared" ref="I53:I55" si="25">H36</f>
        <v>0</v>
      </c>
    </row>
    <row r="54" spans="1:10" ht="18" x14ac:dyDescent="0.2">
      <c r="D54" s="73"/>
      <c r="E54" s="252" t="s">
        <v>106</v>
      </c>
      <c r="F54" s="253">
        <f t="shared" si="24"/>
        <v>0</v>
      </c>
      <c r="G54" s="97"/>
      <c r="H54" s="252" t="s">
        <v>104</v>
      </c>
      <c r="I54" s="256">
        <f t="shared" si="25"/>
        <v>0</v>
      </c>
    </row>
    <row r="55" spans="1:10" ht="18" x14ac:dyDescent="0.2">
      <c r="D55" s="73"/>
      <c r="E55" s="252" t="s">
        <v>107</v>
      </c>
      <c r="F55" s="253">
        <f t="shared" si="24"/>
        <v>0</v>
      </c>
      <c r="G55" s="97"/>
      <c r="H55" s="252" t="s">
        <v>105</v>
      </c>
      <c r="I55" s="256">
        <f t="shared" si="25"/>
        <v>0</v>
      </c>
    </row>
    <row r="56" spans="1:10" ht="18" x14ac:dyDescent="0.2">
      <c r="D56" s="74"/>
      <c r="E56" s="254" t="s">
        <v>110</v>
      </c>
      <c r="F56" s="255">
        <f>F52+F53+F54+F55</f>
        <v>0</v>
      </c>
      <c r="G56" s="97"/>
      <c r="H56" s="252" t="s">
        <v>111</v>
      </c>
      <c r="I56" s="257">
        <f>I52+I53+I54+I55</f>
        <v>0</v>
      </c>
    </row>
    <row r="57" spans="1:10" x14ac:dyDescent="0.2">
      <c r="D57" s="74"/>
      <c r="E57" s="76"/>
      <c r="F57" s="76"/>
      <c r="G57" s="76"/>
      <c r="H57" s="76"/>
      <c r="I57" s="77"/>
    </row>
    <row r="58" spans="1:10" ht="16" thickBot="1" x14ac:dyDescent="0.25">
      <c r="D58" s="75"/>
      <c r="E58" s="166" t="s">
        <v>112</v>
      </c>
      <c r="F58" s="166"/>
      <c r="G58" s="166"/>
      <c r="H58" s="166"/>
      <c r="I58" s="167"/>
    </row>
    <row r="59" spans="1:10" ht="16" thickBot="1" x14ac:dyDescent="0.25"/>
    <row r="60" spans="1:10" ht="18" x14ac:dyDescent="0.2">
      <c r="D60" s="168" t="s">
        <v>109</v>
      </c>
      <c r="E60" s="169"/>
      <c r="F60" s="169"/>
      <c r="G60" s="169"/>
      <c r="H60" s="169"/>
      <c r="I60" s="170"/>
    </row>
    <row r="61" spans="1:10" ht="18" x14ac:dyDescent="0.2">
      <c r="D61" s="73"/>
      <c r="E61" s="252" t="s">
        <v>100</v>
      </c>
      <c r="F61" s="253">
        <f>E44</f>
        <v>0</v>
      </c>
      <c r="G61" s="97"/>
      <c r="H61" s="252" t="s">
        <v>102</v>
      </c>
      <c r="I61" s="256">
        <f>H44</f>
        <v>0</v>
      </c>
    </row>
    <row r="62" spans="1:10" ht="18" x14ac:dyDescent="0.2">
      <c r="D62" s="73"/>
      <c r="E62" s="252" t="s">
        <v>101</v>
      </c>
      <c r="F62" s="253">
        <f t="shared" ref="F62:F64" si="26">E45</f>
        <v>0</v>
      </c>
      <c r="G62" s="97"/>
      <c r="H62" s="252" t="s">
        <v>103</v>
      </c>
      <c r="I62" s="256">
        <f t="shared" ref="I62:I64" si="27">H45</f>
        <v>0</v>
      </c>
    </row>
    <row r="63" spans="1:10" ht="18" x14ac:dyDescent="0.2">
      <c r="D63" s="73"/>
      <c r="E63" s="252" t="s">
        <v>106</v>
      </c>
      <c r="F63" s="253">
        <f t="shared" si="26"/>
        <v>0</v>
      </c>
      <c r="G63" s="97"/>
      <c r="H63" s="252" t="s">
        <v>104</v>
      </c>
      <c r="I63" s="256">
        <f t="shared" si="27"/>
        <v>0</v>
      </c>
    </row>
    <row r="64" spans="1:10" ht="18" x14ac:dyDescent="0.2">
      <c r="D64" s="73"/>
      <c r="E64" s="252" t="s">
        <v>107</v>
      </c>
      <c r="F64" s="253">
        <f t="shared" si="26"/>
        <v>0</v>
      </c>
      <c r="G64" s="97"/>
      <c r="H64" s="252" t="s">
        <v>105</v>
      </c>
      <c r="I64" s="256">
        <f t="shared" si="27"/>
        <v>0</v>
      </c>
    </row>
    <row r="65" spans="4:9" ht="18" x14ac:dyDescent="0.2">
      <c r="D65" s="74"/>
      <c r="E65" s="254" t="s">
        <v>110</v>
      </c>
      <c r="F65" s="255">
        <f>F61+F62+F63+F64</f>
        <v>0</v>
      </c>
      <c r="G65" s="97"/>
      <c r="H65" s="252" t="s">
        <v>111</v>
      </c>
      <c r="I65" s="257">
        <f>I61+I62+I63+I64</f>
        <v>0</v>
      </c>
    </row>
    <row r="66" spans="4:9" x14ac:dyDescent="0.2">
      <c r="D66" s="74"/>
      <c r="E66" s="76"/>
      <c r="F66" s="76"/>
      <c r="G66" s="76"/>
      <c r="H66" s="76"/>
      <c r="I66" s="77"/>
    </row>
    <row r="67" spans="4:9" ht="16" thickBot="1" x14ac:dyDescent="0.25">
      <c r="D67" s="75"/>
      <c r="E67" s="166" t="s">
        <v>112</v>
      </c>
      <c r="F67" s="166"/>
      <c r="G67" s="166"/>
      <c r="H67" s="166"/>
      <c r="I67" s="167"/>
    </row>
  </sheetData>
  <mergeCells count="43">
    <mergeCell ref="A1:J1"/>
    <mergeCell ref="E58:I58"/>
    <mergeCell ref="D60:I60"/>
    <mergeCell ref="E67:I67"/>
    <mergeCell ref="D51:I51"/>
    <mergeCell ref="H8:I14"/>
    <mergeCell ref="B43:I43"/>
    <mergeCell ref="B32:B33"/>
    <mergeCell ref="C32:C33"/>
    <mergeCell ref="D32:F32"/>
    <mergeCell ref="G32:I32"/>
    <mergeCell ref="B34:I34"/>
    <mergeCell ref="B41:B42"/>
    <mergeCell ref="C41:C42"/>
    <mergeCell ref="D41:F41"/>
    <mergeCell ref="G41:I41"/>
    <mergeCell ref="K2:AD4"/>
    <mergeCell ref="B3:I4"/>
    <mergeCell ref="B5:B6"/>
    <mergeCell ref="C5:C6"/>
    <mergeCell ref="D5:G5"/>
    <mergeCell ref="H5:I6"/>
    <mergeCell ref="K5:T5"/>
    <mergeCell ref="U5:AD5"/>
    <mergeCell ref="K6:L6"/>
    <mergeCell ref="M6:P6"/>
    <mergeCell ref="Q6:T6"/>
    <mergeCell ref="U6:V6"/>
    <mergeCell ref="W6:Z6"/>
    <mergeCell ref="AA6:AD6"/>
    <mergeCell ref="B7:I7"/>
    <mergeCell ref="H27:I30"/>
    <mergeCell ref="B16:B17"/>
    <mergeCell ref="C16:C17"/>
    <mergeCell ref="D16:G16"/>
    <mergeCell ref="H16:I17"/>
    <mergeCell ref="B18:I18"/>
    <mergeCell ref="H19:I22"/>
    <mergeCell ref="B24:B25"/>
    <mergeCell ref="C24:C25"/>
    <mergeCell ref="D24:G24"/>
    <mergeCell ref="H24:I25"/>
    <mergeCell ref="B26:I26"/>
  </mergeCells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Кальк.планир. по 6м2024 на 2024</vt:lpstr>
      <vt:lpstr>Кальк.планир. по 9м2024 на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2024-06-03T13:14:35Z</dcterms:modified>
</cp:coreProperties>
</file>